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1 перечень МКД" sheetId="1" r:id="rId1"/>
    <sheet name="Форма 2 Виды ремонтов" sheetId="2" r:id="rId2"/>
    <sheet name="Форма 3 Показатели" sheetId="3" r:id="rId3"/>
  </sheets>
  <definedNames/>
  <calcPr fullCalcOnLoad="1"/>
</workbook>
</file>

<file path=xl/sharedStrings.xml><?xml version="1.0" encoding="utf-8"?>
<sst xmlns="http://schemas.openxmlformats.org/spreadsheetml/2006/main" count="479" uniqueCount="203">
  <si>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</si>
  <si>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</si>
  <si>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</si>
  <si>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</si>
  <si>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</si>
  <si>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</si>
  <si>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</si>
  <si>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</si>
  <si>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</si>
  <si>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</si>
  <si>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</si>
  <si>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</si>
  <si>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Способ формирования фонда капитального оператора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</si>
  <si>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</si>
  <si>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</si>
  <si>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</si>
  <si>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</si>
  <si>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</si>
  <si>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</si>
  <si>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</si>
  <si>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</si>
  <si>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</si>
  <si>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</si>
  <si>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</si>
  <si>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</si>
  <si>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17= 12/9</t>
  </si>
  <si>
    <t>X</t>
  </si>
  <si>
    <t>Итого на 2019 год</t>
  </si>
  <si>
    <t>Итого на 2020 год</t>
  </si>
  <si>
    <t>Итого на 2018  год</t>
  </si>
  <si>
    <t>за счет средств бюджета субъекта РФ</t>
  </si>
  <si>
    <t>Всего по МО</t>
  </si>
  <si>
    <t>№ п/п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</si>
  <si>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</si>
  <si>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</si>
  <si>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</si>
  <si>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</si>
  <si>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</si>
  <si>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</si>
  <si>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</si>
  <si>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</si>
  <si>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</si>
  <si>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</si>
  <si>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</si>
  <si>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</si>
  <si>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</si>
  <si>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</si>
  <si>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</si>
  <si>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</si>
  <si>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</si>
  <si>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</si>
  <si>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ХВС</t>
  </si>
  <si>
    <t>ГВС</t>
  </si>
  <si>
    <t>ВОД</t>
  </si>
  <si>
    <t xml:space="preserve">руб. </t>
  </si>
  <si>
    <t>ед.</t>
  </si>
  <si>
    <t>м3</t>
  </si>
  <si>
    <t>Всего по МО:</t>
  </si>
  <si>
    <t>Стоимость капитального ремонта, всего</t>
  </si>
  <si>
    <t>Форма 2</t>
  </si>
  <si>
    <t>Форма 3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</si>
  <si>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</si>
  <si>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</si>
  <si>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</si>
  <si>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</si>
  <si>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</si>
  <si>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</si>
  <si>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</si>
  <si>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</si>
  <si>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</si>
  <si>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ВСЕГО по МО</t>
  </si>
  <si>
    <t>1963</t>
  </si>
  <si>
    <t>1969</t>
  </si>
  <si>
    <t>1967</t>
  </si>
  <si>
    <t>1954</t>
  </si>
  <si>
    <t>1956</t>
  </si>
  <si>
    <t>1947</t>
  </si>
  <si>
    <t>1972</t>
  </si>
  <si>
    <t>1959</t>
  </si>
  <si>
    <t>1962</t>
  </si>
  <si>
    <t>1951</t>
  </si>
  <si>
    <t>1987</t>
  </si>
  <si>
    <t>1930</t>
  </si>
  <si>
    <t>1970</t>
  </si>
  <si>
    <t>1961</t>
  </si>
  <si>
    <t>1971</t>
  </si>
  <si>
    <t>1977</t>
  </si>
  <si>
    <t>1985</t>
  </si>
  <si>
    <t>1973</t>
  </si>
  <si>
    <t>1983</t>
  </si>
  <si>
    <t>1979</t>
  </si>
  <si>
    <t>1960</t>
  </si>
  <si>
    <t>1976</t>
  </si>
  <si>
    <t>1957</t>
  </si>
  <si>
    <t>кам</t>
  </si>
  <si>
    <t>брус</t>
  </si>
  <si>
    <t>3</t>
  </si>
  <si>
    <t>дер</t>
  </si>
  <si>
    <t>2</t>
  </si>
  <si>
    <t>5</t>
  </si>
  <si>
    <r>
      <t xml:space="preserve">Итого с плановой датой завершения работ в </t>
    </r>
    <r>
      <rPr>
        <b/>
        <sz val="10"/>
        <color indexed="8"/>
        <rFont val="Times New Roman"/>
        <family val="1"/>
      </rPr>
      <t>2018 г.</t>
    </r>
  </si>
  <si>
    <r>
      <t xml:space="preserve">Итого с плановой датой завершения работ в </t>
    </r>
    <r>
      <rPr>
        <b/>
        <sz val="10"/>
        <color indexed="8"/>
        <rFont val="Times New Roman"/>
        <family val="1"/>
      </rPr>
      <t>2019 г</t>
    </r>
    <r>
      <rPr>
        <sz val="10"/>
        <color indexed="8"/>
        <rFont val="Times New Roman"/>
        <family val="1"/>
      </rPr>
      <t>.</t>
    </r>
  </si>
  <si>
    <r>
      <t>Итого с плановой датой завершения работ в</t>
    </r>
    <r>
      <rPr>
        <b/>
        <sz val="10"/>
        <color indexed="8"/>
        <rFont val="Times New Roman"/>
        <family val="1"/>
      </rPr>
      <t xml:space="preserve"> 2020 г</t>
    </r>
    <r>
      <rPr>
        <sz val="10"/>
        <color indexed="8"/>
        <rFont val="Times New Roman"/>
        <family val="1"/>
      </rPr>
      <t>.</t>
    </r>
  </si>
  <si>
    <t>Форма № 1</t>
  </si>
  <si>
    <t>г. Красновишерск, ул.Берзина,3</t>
  </si>
  <si>
    <t>г. Красновишерск, ул.Берзина,5</t>
  </si>
  <si>
    <t>г. Красновишерск, ул.Берзина,7</t>
  </si>
  <si>
    <t>г. Красновишерск, ул. Берзина,1</t>
  </si>
  <si>
    <t>г. Красновишерск, ул.Берзина,6</t>
  </si>
  <si>
    <t>г. Красновишерск, ул.Гагарина,29</t>
  </si>
  <si>
    <t>г. Красновишерск, ул.Заводская,16</t>
  </si>
  <si>
    <t xml:space="preserve"> г. Красновишерск, ул.Гагарина,29</t>
  </si>
  <si>
    <t>г. Красновишерск, ул.Гагарина,31</t>
  </si>
  <si>
    <t>г. Красновишерск, ул.Школьная,1</t>
  </si>
  <si>
    <t>г. Красновишерск, ул.Толстого,42</t>
  </si>
  <si>
    <t>г. Красновишерск, ул.Строителей,15</t>
  </si>
  <si>
    <t>г. Красновишерск, ул.Строителей,11</t>
  </si>
  <si>
    <t>г. Красновишерск, ул.Строителей,7</t>
  </si>
  <si>
    <t>г. Красновишерск, ул.Спортивная,28</t>
  </si>
  <si>
    <t>г. Красновишерск, ул.Спортивная,26</t>
  </si>
  <si>
    <t>г. Красновишерск, ул.Спортивная,22</t>
  </si>
  <si>
    <t>г. Красновишерск, ул.Спортивная,15/2</t>
  </si>
  <si>
    <t>г. Красновишерск, ул.Спортивная,15/1</t>
  </si>
  <si>
    <t>г. Красновишерск, ул.Спортивная,13</t>
  </si>
  <si>
    <t>г. Красновишерск, ул.Спортивная,10</t>
  </si>
  <si>
    <t>г. Красновишерск, ул.Спортивная,4</t>
  </si>
  <si>
    <t>г. Красновишерск, ул.Спортивная,2а</t>
  </si>
  <si>
    <t>г. Красновишерск, ул.Советская,12</t>
  </si>
  <si>
    <t>г. Красновишерск, ул.Советская,5</t>
  </si>
  <si>
    <t>г. Красновишерск, ул.Советская,4</t>
  </si>
  <si>
    <t>г. Красновишерск, ул.Победы,6</t>
  </si>
  <si>
    <t>г. Красновишерск, ул.Лоскутова,5</t>
  </si>
  <si>
    <t>г. Красновишерск, ул.Лоскутова,1</t>
  </si>
  <si>
    <t>г. Красновишерск, ул.Куйбышева,12</t>
  </si>
  <si>
    <t>г. Красновишерск, ул.К.Маркса,30</t>
  </si>
  <si>
    <t>г. Красновишерск, ул.К.Маркса,22</t>
  </si>
  <si>
    <t>г. Красновишерск, ул.К.Маркса,13</t>
  </si>
  <si>
    <t>г. Красновишерск, ул.Спортивная,6</t>
  </si>
  <si>
    <t>г. Красновишерск, ул.Победы,8</t>
  </si>
  <si>
    <t>г. Красновишерск, ул.Куйбышева,6а</t>
  </si>
  <si>
    <t>г. Красновишерск, ул.Куйбышева,3</t>
  </si>
  <si>
    <t>г. Красновишерск, ул.К.Маркса,30а</t>
  </si>
  <si>
    <t>г. Красновишерск, ул.Заводская,1</t>
  </si>
  <si>
    <t>г. Красновишерск, ул.Гагарина,70</t>
  </si>
  <si>
    <t>г. Красновишерск, ул.Гагарина,58</t>
  </si>
  <si>
    <t>г. Красновишерск, ул.Гагарина,52</t>
  </si>
  <si>
    <t>г. Красновишерск, ул.Гагарина,33</t>
  </si>
  <si>
    <t>г. Красновишерск, ул.Дзержинского,26</t>
  </si>
  <si>
    <t>г. Красновишерск, ул.Гагарина,,33</t>
  </si>
  <si>
    <t>РО</t>
  </si>
  <si>
    <t>СС</t>
  </si>
  <si>
    <t>КО</t>
  </si>
  <si>
    <t>г. Красновишерск, ул. Берзина, д. 3</t>
  </si>
  <si>
    <t>г. Красновишерск, ул. Берзина, д. 5</t>
  </si>
  <si>
    <t>г. Красновишерск, ул. Берзина, д. 7</t>
  </si>
  <si>
    <t>г. Красновишерск, ул. Гагарина, д. 29</t>
  </si>
  <si>
    <t>г. Красновишерск, ул. Гагарина, д. 31</t>
  </si>
  <si>
    <t>г. Красновишерск, ул. Гагарина, д. 33</t>
  </si>
  <si>
    <t>г. Красновишерск, ул. Гагарина, д. 52</t>
  </si>
  <si>
    <t>г. Красновишерск, ул. Гагарина, д. 58</t>
  </si>
  <si>
    <t>г. Красновишерск, ул. Гагарина, д. 70</t>
  </si>
  <si>
    <t>г. Красновишерск, ул. Дзержинского, д. 26</t>
  </si>
  <si>
    <t>г. Красновишерск, ул. К. Маркса, д. 13</t>
  </si>
  <si>
    <t>г. Красновишерск, ул. Спортивная, д. 13</t>
  </si>
  <si>
    <t>г. Красновишерск, ул. Толстого, д. 42</t>
  </si>
  <si>
    <t>Итого по району</t>
  </si>
  <si>
    <t>г. Красновишерск, ул. Берзина, д. 1</t>
  </si>
  <si>
    <t>г. Красновишерск, ул. Берзина, д. 6</t>
  </si>
  <si>
    <t>г. Красновишерск, ул. Заводская, д. 1</t>
  </si>
  <si>
    <t>г. Красновишерск, ул. Заводская, д. 16</t>
  </si>
  <si>
    <t>г. Красновишерск, ул. К. Маркса, д. 30а</t>
  </si>
  <si>
    <t>г. Красновишерск, ул. Куйбышева, д. 3</t>
  </si>
  <si>
    <t>г. Красновишерск, ул. Куйбышева, д. 6а</t>
  </si>
  <si>
    <t>г. Красновишерск, ул. Победы, д. 8</t>
  </si>
  <si>
    <t>г. Красновишерск, ул. Спортивная, д. 6</t>
  </si>
  <si>
    <t>г. Красновишерск, ул. К. Маркса, д. 22</t>
  </si>
  <si>
    <t>г. Красновишерск, ул. К. Маркса, д. 30</t>
  </si>
  <si>
    <t>г. Красновишерск, ул. Куйбышева, д. 12</t>
  </si>
  <si>
    <t>г. Красновишерск, ул. Лоскутова, д. 1</t>
  </si>
  <si>
    <t>г. Красновишерск, ул. Лоскутова, д. 5</t>
  </si>
  <si>
    <t>г. Красновишерск, ул. Победы, д. 6</t>
  </si>
  <si>
    <t>г. Красновишерск, ул. Советская, д. 4</t>
  </si>
  <si>
    <t>г. Красновишерск, ул. Советская, д. 5</t>
  </si>
  <si>
    <t>г. Красновишерск, ул. Советская, д. 12</t>
  </si>
  <si>
    <t>г. Красновишерск, ул. Спортивная, д. 2а</t>
  </si>
  <si>
    <t>г. Красновишерск, ул. Спортивная, д. 4</t>
  </si>
  <si>
    <t>г. Красновишерск, ул. Спортивная, д. 10</t>
  </si>
  <si>
    <t>г. Красновишерск, ул. Спортивная, д. 15 корп. 1</t>
  </si>
  <si>
    <t>г. Красновишерск, ул. Спортивная, д. 15 корп. 2</t>
  </si>
  <si>
    <t>г. Красновишерск, ул. Спортивная, д. 22</t>
  </si>
  <si>
    <t>г. Красновишерск, ул. Спортивная, д. 26</t>
  </si>
  <si>
    <t>г. Красновишерск, ул. Спортивная, д. 28</t>
  </si>
  <si>
    <t>г. Красновишерск, ул. Строителей, д. 7</t>
  </si>
  <si>
    <t>г. Красновишерск, ул. Строителей, д. 11</t>
  </si>
  <si>
    <t>г. Красновишерск, ул. Строителей, д. 15</t>
  </si>
  <si>
    <t>г. Красновишерск, ул. Школьная, д. 1</t>
  </si>
  <si>
    <t>плановая дата завершения работ</t>
  </si>
  <si>
    <r>
      <rPr>
        <b/>
        <sz val="14"/>
        <color indexed="8"/>
        <rFont val="Times New Roman"/>
        <family val="1"/>
      </rPr>
      <t xml:space="preserve">МУНИЦИПАЛЬНЫЙ КРАТКОСРОЧНЫЙ ПЛАН                                                                                                                                                                                                                                   реализации региональной
программы капитального ремонта общего имущества
в многоквартирных домах, расположенных на территории
Красновишерского  муниципального района Пермского края,  на 2018 - 2020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Перечень многоквартирных домов</t>
    </r>
  </si>
  <si>
    <t>РЕЕСТР</t>
  </si>
  <si>
    <t>многоквартирных домов по видам ремонта</t>
  </si>
  <si>
    <t xml:space="preserve">ПЛАНИРУЕМЫЕ ПОКАЗАТЕЛИ </t>
  </si>
  <si>
    <t xml:space="preserve">                    выполнения работ по капитальному  ремонту общего имущества многоквартирных домов</t>
  </si>
  <si>
    <t xml:space="preserve">Приложение                                                                              к постановлению администрации Красновишерского муниципального района                от 16.04.2018 №175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</si>
</sst>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General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Arial1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65" fontId="14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24" borderId="0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2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4" fontId="2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right" wrapText="1"/>
    </xf>
    <xf numFmtId="4" fontId="2" fillId="24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9" fillId="24" borderId="10" xfId="0" applyFont="1" applyFill="1" applyBorder="1" applyAlignment="1">
      <alignment horizontal="right" vertical="center" wrapText="1"/>
    </xf>
    <xf numFmtId="4" fontId="9" fillId="24" borderId="10" xfId="0" applyNumberFormat="1" applyFont="1" applyFill="1" applyBorder="1" applyAlignment="1">
      <alignment horizontal="right" wrapText="1"/>
    </xf>
    <xf numFmtId="0" fontId="8" fillId="24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8" fillId="24" borderId="10" xfId="0" applyNumberFormat="1" applyFont="1" applyFill="1" applyBorder="1" applyAlignment="1">
      <alignment horizontal="right" wrapText="1"/>
    </xf>
    <xf numFmtId="4" fontId="8" fillId="24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14" fontId="2" fillId="24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2" fillId="24" borderId="10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24" borderId="11" xfId="0" applyNumberFormat="1" applyFont="1" applyFill="1" applyBorder="1" applyAlignment="1">
      <alignment horizontal="right" wrapText="1"/>
    </xf>
    <xf numFmtId="0" fontId="9" fillId="24" borderId="12" xfId="0" applyNumberFormat="1" applyFont="1" applyFill="1" applyBorder="1" applyAlignment="1">
      <alignment horizontal="right" wrapText="1"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64" fontId="9" fillId="0" borderId="10" xfId="0" applyNumberFormat="1" applyFont="1" applyBorder="1" applyAlignment="1">
      <alignment/>
    </xf>
    <xf numFmtId="4" fontId="9" fillId="24" borderId="10" xfId="0" applyNumberFormat="1" applyFont="1" applyFill="1" applyBorder="1" applyAlignment="1">
      <alignment horizontal="center" wrapText="1"/>
    </xf>
    <xf numFmtId="0" fontId="9" fillId="24" borderId="10" xfId="0" applyNumberFormat="1" applyFont="1" applyFill="1" applyBorder="1" applyAlignment="1">
      <alignment horizont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wrapText="1"/>
    </xf>
    <xf numFmtId="0" fontId="8" fillId="24" borderId="12" xfId="0" applyNumberFormat="1" applyFont="1" applyFill="1" applyBorder="1" applyAlignment="1">
      <alignment horizontal="center" wrapText="1"/>
    </xf>
    <xf numFmtId="0" fontId="9" fillId="24" borderId="12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4" fontId="9" fillId="24" borderId="12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2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4" fontId="9" fillId="24" borderId="10" xfId="0" applyNumberFormat="1" applyFont="1" applyFill="1" applyBorder="1" applyAlignment="1">
      <alignment horizontal="center" vertical="center" textRotation="90" wrapText="1"/>
    </xf>
    <xf numFmtId="4" fontId="9" fillId="24" borderId="10" xfId="0" applyNumberFormat="1" applyFont="1" applyFill="1" applyBorder="1" applyAlignment="1">
      <alignment horizontal="right" textRotation="90" wrapText="1"/>
    </xf>
    <xf numFmtId="14" fontId="2" fillId="24" borderId="0" xfId="0" applyNumberFormat="1" applyFont="1" applyFill="1" applyBorder="1" applyAlignment="1">
      <alignment horizontal="left" vertical="top" wrapText="1"/>
    </xf>
    <xf numFmtId="0" fontId="9" fillId="24" borderId="10" xfId="0" applyNumberFormat="1" applyFont="1" applyFill="1" applyBorder="1" applyAlignment="1">
      <alignment horizontal="center" textRotation="90" wrapText="1"/>
    </xf>
    <xf numFmtId="4" fontId="9" fillId="24" borderId="10" xfId="0" applyNumberFormat="1" applyFont="1" applyFill="1" applyBorder="1" applyAlignment="1">
      <alignment horizontal="center" textRotation="90" wrapText="1"/>
    </xf>
    <xf numFmtId="4" fontId="9" fillId="24" borderId="11" xfId="0" applyNumberFormat="1" applyFont="1" applyFill="1" applyBorder="1" applyAlignment="1">
      <alignment horizontal="center" vertical="center" wrapText="1"/>
    </xf>
    <xf numFmtId="4" fontId="9" fillId="24" borderId="12" xfId="0" applyNumberFormat="1" applyFont="1" applyFill="1" applyBorder="1" applyAlignment="1">
      <alignment horizontal="center" vertical="center" wrapText="1"/>
    </xf>
    <xf numFmtId="0" fontId="9" fillId="24" borderId="12" xfId="0" applyNumberFormat="1" applyFont="1" applyFill="1" applyBorder="1" applyAlignment="1">
      <alignment horizontal="center" textRotation="90" wrapText="1"/>
    </xf>
    <xf numFmtId="0" fontId="9" fillId="24" borderId="11" xfId="0" applyNumberFormat="1" applyFont="1" applyFill="1" applyBorder="1" applyAlignment="1">
      <alignment horizontal="center" vertical="center" wrapText="1"/>
    </xf>
    <xf numFmtId="0" fontId="9" fillId="24" borderId="12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 wrapText="1"/>
    </xf>
    <xf numFmtId="4" fontId="9" fillId="24" borderId="14" xfId="0" applyNumberFormat="1" applyFont="1" applyFill="1" applyBorder="1" applyAlignment="1">
      <alignment horizontal="center" textRotation="90" wrapText="1"/>
    </xf>
    <xf numFmtId="4" fontId="9" fillId="24" borderId="13" xfId="0" applyNumberFormat="1" applyFont="1" applyFill="1" applyBorder="1" applyAlignment="1">
      <alignment horizontal="center" textRotation="90" wrapText="1"/>
    </xf>
    <xf numFmtId="4" fontId="9" fillId="24" borderId="10" xfId="0" applyNumberFormat="1" applyFont="1" applyFill="1" applyBorder="1" applyAlignment="1">
      <alignment horizontal="right" vertical="center" textRotation="90" wrapText="1"/>
    </xf>
    <xf numFmtId="0" fontId="9" fillId="24" borderId="14" xfId="0" applyNumberFormat="1" applyFont="1" applyFill="1" applyBorder="1" applyAlignment="1">
      <alignment horizontal="center" textRotation="90" wrapText="1"/>
    </xf>
    <xf numFmtId="0" fontId="9" fillId="24" borderId="13" xfId="0" applyNumberFormat="1" applyFont="1" applyFill="1" applyBorder="1" applyAlignment="1">
      <alignment horizont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2" fillId="24" borderId="0" xfId="0" applyNumberFormat="1" applyFont="1" applyFill="1" applyBorder="1" applyAlignment="1">
      <alignment horizontal="left"/>
    </xf>
    <xf numFmtId="0" fontId="9" fillId="24" borderId="11" xfId="0" applyNumberFormat="1" applyFont="1" applyFill="1" applyBorder="1" applyAlignment="1">
      <alignment horizontal="right" wrapText="1"/>
    </xf>
    <xf numFmtId="0" fontId="9" fillId="24" borderId="12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wrapText="1"/>
    </xf>
    <xf numFmtId="14" fontId="2" fillId="24" borderId="0" xfId="0" applyNumberFormat="1" applyFont="1" applyFill="1" applyBorder="1" applyAlignment="1">
      <alignment horizontal="center" wrapText="1"/>
    </xf>
    <xf numFmtId="4" fontId="9" fillId="24" borderId="17" xfId="0" applyNumberFormat="1" applyFont="1" applyFill="1" applyBorder="1" applyAlignment="1">
      <alignment horizontal="center" vertical="center" wrapText="1"/>
    </xf>
    <xf numFmtId="4" fontId="9" fillId="24" borderId="18" xfId="0" applyNumberFormat="1" applyFont="1" applyFill="1" applyBorder="1" applyAlignment="1">
      <alignment horizontal="center" wrapText="1"/>
    </xf>
    <xf numFmtId="4" fontId="9" fillId="24" borderId="17" xfId="0" applyNumberFormat="1" applyFont="1" applyFill="1" applyBorder="1" applyAlignment="1">
      <alignment horizontal="center" wrapText="1"/>
    </xf>
    <xf numFmtId="4" fontId="9" fillId="24" borderId="19" xfId="0" applyNumberFormat="1" applyFont="1" applyFill="1" applyBorder="1" applyAlignment="1">
      <alignment horizontal="center" textRotation="90" wrapText="1"/>
    </xf>
    <xf numFmtId="0" fontId="9" fillId="24" borderId="19" xfId="0" applyNumberFormat="1" applyFont="1" applyFill="1" applyBorder="1" applyAlignment="1">
      <alignment horizontal="center" textRotation="90" wrapText="1"/>
    </xf>
    <xf numFmtId="0" fontId="9" fillId="24" borderId="17" xfId="0" applyNumberFormat="1" applyFont="1" applyFill="1" applyBorder="1" applyAlignment="1">
      <alignment horizontal="center" textRotation="90" wrapText="1"/>
    </xf>
    <xf numFmtId="4" fontId="9" fillId="24" borderId="17" xfId="0" applyNumberFormat="1" applyFont="1" applyFill="1" applyBorder="1" applyAlignment="1">
      <alignment horizontal="center" textRotation="90" wrapText="1"/>
    </xf>
    <xf numFmtId="4" fontId="9" fillId="24" borderId="17" xfId="0" applyNumberFormat="1" applyFont="1" applyFill="1" applyBorder="1" applyAlignment="1">
      <alignment horizontal="right" textRotation="90" wrapText="1"/>
    </xf>
    <xf numFmtId="14" fontId="9" fillId="24" borderId="17" xfId="0" applyNumberFormat="1" applyFont="1" applyFill="1" applyBorder="1" applyAlignment="1">
      <alignment horizontal="center" vertical="center" textRotation="90" wrapText="1"/>
    </xf>
    <xf numFmtId="4" fontId="9" fillId="24" borderId="17" xfId="0" applyNumberFormat="1" applyFont="1" applyFill="1" applyBorder="1" applyAlignment="1">
      <alignment horizontal="right" vertical="center" textRotation="90" wrapText="1"/>
    </xf>
    <xf numFmtId="14" fontId="2" fillId="24" borderId="0" xfId="0" applyNumberFormat="1" applyFont="1" applyFill="1" applyBorder="1" applyAlignment="1">
      <alignment horizontal="center" wrapText="1"/>
    </xf>
    <xf numFmtId="0" fontId="5" fillId="24" borderId="20" xfId="0" applyFont="1" applyFill="1" applyBorder="1" applyAlignment="1">
      <alignment horizontal="center" wrapText="1"/>
    </xf>
    <xf numFmtId="4" fontId="1" fillId="24" borderId="20" xfId="0" applyNumberFormat="1" applyFont="1" applyFill="1" applyBorder="1" applyAlignment="1">
      <alignment horizontal="right"/>
    </xf>
    <xf numFmtId="14" fontId="2" fillId="24" borderId="20" xfId="0" applyNumberFormat="1" applyFont="1" applyFill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="75" zoomScaleNormal="75" zoomScalePageLayoutView="0" workbookViewId="0" topLeftCell="B1">
      <selection activeCell="O15" sqref="O15"/>
    </sheetView>
  </sheetViews>
  <sheetFormatPr defaultColWidth="9.140625" defaultRowHeight="15"/>
  <cols>
    <col min="1" max="1" width="6.140625" style="0" customWidth="1"/>
    <col min="2" max="2" width="33.57421875" style="0" customWidth="1"/>
    <col min="4" max="4" width="8.421875" style="0" customWidth="1"/>
    <col min="5" max="5" width="7.8515625" style="0" customWidth="1"/>
    <col min="6" max="6" width="8.28125" style="0" customWidth="1"/>
    <col min="7" max="7" width="7.140625" style="0" customWidth="1"/>
    <col min="8" max="8" width="10.57421875" style="0" customWidth="1"/>
    <col min="9" max="9" width="11.28125" style="0" customWidth="1"/>
    <col min="10" max="10" width="10.57421875" style="0" customWidth="1"/>
    <col min="11" max="11" width="10.28125" style="0" customWidth="1"/>
    <col min="12" max="12" width="15.7109375" style="4" customWidth="1"/>
    <col min="13" max="14" width="8.140625" style="0" customWidth="1"/>
    <col min="15" max="15" width="7.57421875" style="0" customWidth="1"/>
    <col min="16" max="16" width="19.140625" style="0" customWidth="1"/>
    <col min="17" max="17" width="11.28125" style="0" customWidth="1"/>
    <col min="18" max="18" width="11.7109375" style="0" customWidth="1"/>
    <col min="19" max="19" width="11.421875" style="0" customWidth="1"/>
    <col min="20" max="20" width="9.28125" style="0" customWidth="1"/>
  </cols>
  <sheetData>
    <row r="1" spans="1:21" ht="46.5" customHeight="1">
      <c r="A1" s="1"/>
      <c r="B1" s="97" t="s">
        <v>197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86" t="s">
        <v>202</v>
      </c>
      <c r="S1" s="86"/>
      <c r="T1" s="86"/>
      <c r="U1" s="26"/>
    </row>
    <row r="2" spans="1:21" ht="65.25" customHeight="1">
      <c r="A2" s="1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86"/>
      <c r="S2" s="86"/>
      <c r="T2" s="86"/>
      <c r="U2" s="26"/>
    </row>
    <row r="3" spans="1:21" ht="64.5" customHeight="1">
      <c r="A3" s="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2"/>
      <c r="S3" s="122" t="s">
        <v>103</v>
      </c>
      <c r="T3" s="122"/>
      <c r="U3" s="26"/>
    </row>
    <row r="4" spans="1:21" ht="20.25" customHeight="1" thickBot="1">
      <c r="A4" s="1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  <c r="S4" s="136"/>
      <c r="T4" s="133"/>
      <c r="U4" s="26"/>
    </row>
    <row r="5" spans="1:20" ht="15">
      <c r="A5" s="95" t="s">
        <v>0</v>
      </c>
      <c r="B5" s="123" t="s">
        <v>1</v>
      </c>
      <c r="C5" s="124" t="s">
        <v>2</v>
      </c>
      <c r="D5" s="125"/>
      <c r="E5" s="126" t="s">
        <v>3</v>
      </c>
      <c r="F5" s="127" t="s">
        <v>4</v>
      </c>
      <c r="G5" s="128" t="s">
        <v>5</v>
      </c>
      <c r="H5" s="129" t="s">
        <v>6</v>
      </c>
      <c r="I5" s="125" t="s">
        <v>7</v>
      </c>
      <c r="J5" s="125"/>
      <c r="K5" s="128" t="s">
        <v>8</v>
      </c>
      <c r="L5" s="125" t="s">
        <v>9</v>
      </c>
      <c r="M5" s="125"/>
      <c r="N5" s="125"/>
      <c r="O5" s="125"/>
      <c r="P5" s="125"/>
      <c r="Q5" s="130" t="s">
        <v>10</v>
      </c>
      <c r="R5" s="130" t="s">
        <v>11</v>
      </c>
      <c r="S5" s="131" t="s">
        <v>196</v>
      </c>
      <c r="T5" s="132" t="s">
        <v>12</v>
      </c>
    </row>
    <row r="6" spans="1:20" ht="15">
      <c r="A6" s="95"/>
      <c r="B6" s="94"/>
      <c r="C6" s="91" t="s">
        <v>13</v>
      </c>
      <c r="D6" s="91" t="s">
        <v>14</v>
      </c>
      <c r="E6" s="98"/>
      <c r="F6" s="101"/>
      <c r="G6" s="87"/>
      <c r="H6" s="88"/>
      <c r="I6" s="88" t="s">
        <v>15</v>
      </c>
      <c r="J6" s="88" t="s">
        <v>16</v>
      </c>
      <c r="K6" s="87"/>
      <c r="L6" s="96" t="s">
        <v>15</v>
      </c>
      <c r="M6" s="96" t="s">
        <v>17</v>
      </c>
      <c r="N6" s="96"/>
      <c r="O6" s="96"/>
      <c r="P6" s="96"/>
      <c r="Q6" s="85"/>
      <c r="R6" s="85"/>
      <c r="S6" s="84"/>
      <c r="T6" s="100"/>
    </row>
    <row r="7" spans="1:20" ht="134.25" customHeight="1">
      <c r="A7" s="95"/>
      <c r="B7" s="94"/>
      <c r="C7" s="91"/>
      <c r="D7" s="91"/>
      <c r="E7" s="98"/>
      <c r="F7" s="101"/>
      <c r="G7" s="87"/>
      <c r="H7" s="88"/>
      <c r="I7" s="88"/>
      <c r="J7" s="88"/>
      <c r="K7" s="87"/>
      <c r="L7" s="96"/>
      <c r="M7" s="44" t="s">
        <v>18</v>
      </c>
      <c r="N7" s="44" t="s">
        <v>30</v>
      </c>
      <c r="O7" s="44" t="s">
        <v>19</v>
      </c>
      <c r="P7" s="44" t="s">
        <v>20</v>
      </c>
      <c r="Q7" s="85"/>
      <c r="R7" s="85"/>
      <c r="S7" s="84"/>
      <c r="T7" s="100"/>
    </row>
    <row r="8" spans="1:20" ht="15">
      <c r="A8" s="95"/>
      <c r="B8" s="94"/>
      <c r="C8" s="91"/>
      <c r="D8" s="91"/>
      <c r="E8" s="99"/>
      <c r="F8" s="102"/>
      <c r="G8" s="87"/>
      <c r="H8" s="44" t="s">
        <v>21</v>
      </c>
      <c r="I8" s="44" t="s">
        <v>21</v>
      </c>
      <c r="J8" s="44" t="s">
        <v>21</v>
      </c>
      <c r="K8" s="45" t="s">
        <v>22</v>
      </c>
      <c r="L8" s="44" t="s">
        <v>23</v>
      </c>
      <c r="M8" s="44" t="s">
        <v>23</v>
      </c>
      <c r="N8" s="44" t="s">
        <v>23</v>
      </c>
      <c r="O8" s="44" t="s">
        <v>23</v>
      </c>
      <c r="P8" s="44" t="s">
        <v>23</v>
      </c>
      <c r="Q8" s="44" t="s">
        <v>24</v>
      </c>
      <c r="R8" s="44" t="s">
        <v>24</v>
      </c>
      <c r="S8" s="84"/>
      <c r="T8" s="100"/>
    </row>
    <row r="9" spans="1:20" s="3" customFormat="1" ht="15.75" customHeight="1">
      <c r="A9" s="46">
        <v>1</v>
      </c>
      <c r="B9" s="47">
        <v>2</v>
      </c>
      <c r="C9" s="48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 t="s">
        <v>25</v>
      </c>
      <c r="R9" s="47">
        <v>18</v>
      </c>
      <c r="S9" s="47">
        <v>19</v>
      </c>
      <c r="T9" s="47">
        <v>20</v>
      </c>
    </row>
    <row r="10" spans="1:20" s="6" customFormat="1" ht="15.75" customHeight="1">
      <c r="A10" s="92" t="s">
        <v>31</v>
      </c>
      <c r="B10" s="93"/>
      <c r="C10" s="49" t="s">
        <v>26</v>
      </c>
      <c r="D10" s="50" t="s">
        <v>26</v>
      </c>
      <c r="E10" s="50" t="s">
        <v>26</v>
      </c>
      <c r="F10" s="50" t="s">
        <v>26</v>
      </c>
      <c r="G10" s="50" t="s">
        <v>26</v>
      </c>
      <c r="H10" s="54">
        <f aca="true" t="shared" si="0" ref="H10:P10">H12+H27+H46</f>
        <v>55755.4</v>
      </c>
      <c r="I10" s="54">
        <f t="shared" si="0"/>
        <v>49297</v>
      </c>
      <c r="J10" s="54">
        <f t="shared" si="0"/>
        <v>47083</v>
      </c>
      <c r="K10" s="54">
        <f t="shared" si="0"/>
        <v>2164</v>
      </c>
      <c r="L10" s="54">
        <f t="shared" si="0"/>
        <v>208099346.862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208099346.862</v>
      </c>
      <c r="Q10" s="50" t="s">
        <v>26</v>
      </c>
      <c r="R10" s="50" t="s">
        <v>26</v>
      </c>
      <c r="S10" s="50" t="s">
        <v>26</v>
      </c>
      <c r="T10" s="50" t="s">
        <v>26</v>
      </c>
    </row>
    <row r="11" spans="1:20" s="6" customFormat="1" ht="15.75" customHeight="1">
      <c r="A11" s="52"/>
      <c r="B11" s="49"/>
      <c r="C11" s="49"/>
      <c r="D11" s="50"/>
      <c r="E11" s="50"/>
      <c r="F11" s="50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0"/>
      <c r="R11" s="50"/>
      <c r="S11" s="50"/>
      <c r="T11" s="50"/>
    </row>
    <row r="12" spans="1:20" s="5" customFormat="1" ht="15">
      <c r="A12" s="94" t="s">
        <v>29</v>
      </c>
      <c r="B12" s="94"/>
      <c r="C12" s="53" t="s">
        <v>26</v>
      </c>
      <c r="D12" s="54" t="s">
        <v>26</v>
      </c>
      <c r="E12" s="54" t="s">
        <v>26</v>
      </c>
      <c r="F12" s="54" t="s">
        <v>26</v>
      </c>
      <c r="G12" s="54" t="s">
        <v>26</v>
      </c>
      <c r="H12" s="55">
        <f>SUM(H13:H25)</f>
        <v>8598.9</v>
      </c>
      <c r="I12" s="56">
        <f>SUM(I13:I25)</f>
        <v>7563.099999999999</v>
      </c>
      <c r="J12" s="57">
        <f>SUM(J13:J25)</f>
        <v>6918.700000000001</v>
      </c>
      <c r="K12" s="50">
        <v>341</v>
      </c>
      <c r="L12" s="54">
        <v>225758.53500000003</v>
      </c>
      <c r="M12" s="54"/>
      <c r="N12" s="54"/>
      <c r="O12" s="54"/>
      <c r="P12" s="54">
        <f>SUM(P13:P25)</f>
        <v>225758.53500000003</v>
      </c>
      <c r="Q12" s="54" t="s">
        <v>26</v>
      </c>
      <c r="R12" s="54" t="s">
        <v>26</v>
      </c>
      <c r="S12" s="54" t="s">
        <v>26</v>
      </c>
      <c r="T12" s="54" t="s">
        <v>26</v>
      </c>
    </row>
    <row r="13" spans="1:20" ht="15">
      <c r="A13" s="34">
        <v>1</v>
      </c>
      <c r="B13" s="35" t="s">
        <v>104</v>
      </c>
      <c r="C13" s="58" t="s">
        <v>71</v>
      </c>
      <c r="D13" s="46">
        <v>2005</v>
      </c>
      <c r="E13" s="51" t="s">
        <v>94</v>
      </c>
      <c r="F13" s="46">
        <v>3</v>
      </c>
      <c r="G13" s="46">
        <v>2</v>
      </c>
      <c r="H13" s="59">
        <v>984.6</v>
      </c>
      <c r="I13" s="60">
        <v>911.9</v>
      </c>
      <c r="J13" s="60">
        <v>911.9</v>
      </c>
      <c r="K13" s="46">
        <v>39</v>
      </c>
      <c r="L13" s="51">
        <v>27220.215</v>
      </c>
      <c r="M13" s="51"/>
      <c r="N13" s="51"/>
      <c r="O13" s="51"/>
      <c r="P13" s="51">
        <f>I13*Q13</f>
        <v>27220.215</v>
      </c>
      <c r="Q13" s="51">
        <v>29.85</v>
      </c>
      <c r="R13" s="51">
        <v>29.85</v>
      </c>
      <c r="S13" s="80">
        <v>43465</v>
      </c>
      <c r="T13" s="51" t="s">
        <v>149</v>
      </c>
    </row>
    <row r="14" spans="1:20" ht="15">
      <c r="A14" s="34">
        <v>2</v>
      </c>
      <c r="B14" s="35" t="s">
        <v>105</v>
      </c>
      <c r="C14" s="58" t="s">
        <v>71</v>
      </c>
      <c r="D14" s="46">
        <v>2007</v>
      </c>
      <c r="E14" s="51" t="s">
        <v>94</v>
      </c>
      <c r="F14" s="46">
        <v>3</v>
      </c>
      <c r="G14" s="46">
        <v>2</v>
      </c>
      <c r="H14" s="59">
        <v>1027.3</v>
      </c>
      <c r="I14" s="62">
        <v>955.7</v>
      </c>
      <c r="J14" s="51">
        <v>925</v>
      </c>
      <c r="K14" s="46">
        <v>46</v>
      </c>
      <c r="L14" s="51">
        <v>28527.645000000004</v>
      </c>
      <c r="M14" s="51"/>
      <c r="N14" s="51"/>
      <c r="O14" s="51"/>
      <c r="P14" s="51">
        <f aca="true" t="shared" si="1" ref="P14:P25">I14*Q14</f>
        <v>28527.645000000004</v>
      </c>
      <c r="Q14" s="51">
        <v>29.85</v>
      </c>
      <c r="R14" s="51">
        <v>29.85</v>
      </c>
      <c r="S14" s="80">
        <v>43465</v>
      </c>
      <c r="T14" s="51" t="s">
        <v>149</v>
      </c>
    </row>
    <row r="15" spans="1:20" ht="15">
      <c r="A15" s="34">
        <v>3</v>
      </c>
      <c r="B15" s="35" t="s">
        <v>106</v>
      </c>
      <c r="C15" s="58" t="s">
        <v>73</v>
      </c>
      <c r="D15" s="46">
        <v>2007</v>
      </c>
      <c r="E15" s="51" t="s">
        <v>94</v>
      </c>
      <c r="F15" s="46">
        <v>2</v>
      </c>
      <c r="G15" s="46">
        <v>3</v>
      </c>
      <c r="H15" s="59">
        <v>958.3</v>
      </c>
      <c r="I15" s="60">
        <v>869.4</v>
      </c>
      <c r="J15" s="51">
        <v>830.2</v>
      </c>
      <c r="K15" s="46">
        <v>32</v>
      </c>
      <c r="L15" s="51">
        <v>25951.59</v>
      </c>
      <c r="M15" s="51"/>
      <c r="N15" s="51"/>
      <c r="O15" s="51"/>
      <c r="P15" s="51">
        <f t="shared" si="1"/>
        <v>25951.59</v>
      </c>
      <c r="Q15" s="51">
        <v>29.85</v>
      </c>
      <c r="R15" s="51">
        <v>29.85</v>
      </c>
      <c r="S15" s="80">
        <v>43465</v>
      </c>
      <c r="T15" s="51" t="s">
        <v>149</v>
      </c>
    </row>
    <row r="16" spans="1:20" ht="15">
      <c r="A16" s="34">
        <v>4</v>
      </c>
      <c r="B16" s="35" t="s">
        <v>111</v>
      </c>
      <c r="C16" s="58" t="s">
        <v>74</v>
      </c>
      <c r="D16" s="46">
        <v>2010</v>
      </c>
      <c r="E16" s="51" t="s">
        <v>94</v>
      </c>
      <c r="F16" s="46">
        <v>2</v>
      </c>
      <c r="G16" s="46">
        <v>2</v>
      </c>
      <c r="H16" s="59">
        <v>726.9</v>
      </c>
      <c r="I16" s="60">
        <v>634.4</v>
      </c>
      <c r="J16" s="51">
        <v>534.1</v>
      </c>
      <c r="K16" s="46">
        <v>27</v>
      </c>
      <c r="L16" s="51">
        <v>18936.84</v>
      </c>
      <c r="M16" s="51"/>
      <c r="N16" s="51"/>
      <c r="O16" s="51"/>
      <c r="P16" s="51">
        <f t="shared" si="1"/>
        <v>18936.84</v>
      </c>
      <c r="Q16" s="51">
        <v>29.85</v>
      </c>
      <c r="R16" s="51">
        <v>29.85</v>
      </c>
      <c r="S16" s="80">
        <v>43465</v>
      </c>
      <c r="T16" s="51" t="s">
        <v>149</v>
      </c>
    </row>
    <row r="17" spans="1:20" ht="15">
      <c r="A17" s="34">
        <v>5</v>
      </c>
      <c r="B17" s="35" t="s">
        <v>112</v>
      </c>
      <c r="C17" s="58" t="s">
        <v>75</v>
      </c>
      <c r="D17" s="46">
        <v>2010</v>
      </c>
      <c r="E17" s="51" t="s">
        <v>94</v>
      </c>
      <c r="F17" s="46">
        <v>2</v>
      </c>
      <c r="G17" s="46">
        <v>2</v>
      </c>
      <c r="H17" s="59">
        <v>742.5</v>
      </c>
      <c r="I17" s="62">
        <v>678.3</v>
      </c>
      <c r="J17" s="51">
        <v>619.1</v>
      </c>
      <c r="K17" s="46">
        <v>30</v>
      </c>
      <c r="L17" s="51">
        <v>20247.255</v>
      </c>
      <c r="M17" s="51"/>
      <c r="N17" s="51"/>
      <c r="O17" s="51"/>
      <c r="P17" s="51">
        <f t="shared" si="1"/>
        <v>20247.255</v>
      </c>
      <c r="Q17" s="51">
        <v>29.85</v>
      </c>
      <c r="R17" s="51">
        <v>29.85</v>
      </c>
      <c r="S17" s="80">
        <v>43465</v>
      </c>
      <c r="T17" s="51" t="s">
        <v>149</v>
      </c>
    </row>
    <row r="18" spans="1:20" ht="15">
      <c r="A18" s="34">
        <v>6</v>
      </c>
      <c r="B18" s="35" t="s">
        <v>148</v>
      </c>
      <c r="C18" s="58" t="s">
        <v>76</v>
      </c>
      <c r="D18" s="46">
        <v>2011</v>
      </c>
      <c r="E18" s="51" t="s">
        <v>95</v>
      </c>
      <c r="F18" s="46">
        <v>2</v>
      </c>
      <c r="G18" s="46">
        <v>2</v>
      </c>
      <c r="H18" s="60">
        <v>541</v>
      </c>
      <c r="I18" s="60">
        <v>469.2</v>
      </c>
      <c r="J18" s="51">
        <v>386.9</v>
      </c>
      <c r="K18" s="46">
        <v>30</v>
      </c>
      <c r="L18" s="51">
        <v>14005.62</v>
      </c>
      <c r="M18" s="51"/>
      <c r="N18" s="51"/>
      <c r="O18" s="51"/>
      <c r="P18" s="51">
        <f t="shared" si="1"/>
        <v>14005.62</v>
      </c>
      <c r="Q18" s="51">
        <v>29.85</v>
      </c>
      <c r="R18" s="51">
        <v>29.85</v>
      </c>
      <c r="S18" s="80">
        <v>43465</v>
      </c>
      <c r="T18" s="51" t="s">
        <v>149</v>
      </c>
    </row>
    <row r="19" spans="1:20" ht="15">
      <c r="A19" s="34">
        <v>7</v>
      </c>
      <c r="B19" s="35" t="s">
        <v>145</v>
      </c>
      <c r="C19" s="58" t="s">
        <v>78</v>
      </c>
      <c r="D19" s="46">
        <v>2010</v>
      </c>
      <c r="E19" s="51" t="s">
        <v>95</v>
      </c>
      <c r="F19" s="46">
        <v>2</v>
      </c>
      <c r="G19" s="46">
        <v>1</v>
      </c>
      <c r="H19" s="59">
        <v>357.8</v>
      </c>
      <c r="I19" s="62">
        <v>335.2</v>
      </c>
      <c r="J19" s="51">
        <v>221.3</v>
      </c>
      <c r="K19" s="46">
        <v>14</v>
      </c>
      <c r="L19" s="51">
        <v>10005.72</v>
      </c>
      <c r="M19" s="51"/>
      <c r="N19" s="51"/>
      <c r="O19" s="51"/>
      <c r="P19" s="51">
        <f t="shared" si="1"/>
        <v>10005.72</v>
      </c>
      <c r="Q19" s="51">
        <v>29.85</v>
      </c>
      <c r="R19" s="51">
        <v>29.85</v>
      </c>
      <c r="S19" s="80">
        <v>43465</v>
      </c>
      <c r="T19" s="51" t="s">
        <v>149</v>
      </c>
    </row>
    <row r="20" spans="1:20" ht="15">
      <c r="A20" s="34">
        <v>8</v>
      </c>
      <c r="B20" s="35" t="s">
        <v>144</v>
      </c>
      <c r="C20" s="58" t="s">
        <v>79</v>
      </c>
      <c r="D20" s="46"/>
      <c r="E20" s="51" t="s">
        <v>94</v>
      </c>
      <c r="F20" s="46">
        <v>2</v>
      </c>
      <c r="G20" s="46">
        <v>2</v>
      </c>
      <c r="H20" s="60">
        <v>845.3</v>
      </c>
      <c r="I20" s="60">
        <v>535.4</v>
      </c>
      <c r="J20" s="51">
        <v>487</v>
      </c>
      <c r="K20" s="46">
        <v>44</v>
      </c>
      <c r="L20" s="51">
        <v>15981.69</v>
      </c>
      <c r="M20" s="51"/>
      <c r="N20" s="51"/>
      <c r="O20" s="51"/>
      <c r="P20" s="51">
        <f t="shared" si="1"/>
        <v>15981.69</v>
      </c>
      <c r="Q20" s="51">
        <v>29.85</v>
      </c>
      <c r="R20" s="51">
        <v>29.85</v>
      </c>
      <c r="S20" s="80">
        <v>43465</v>
      </c>
      <c r="T20" s="51" t="s">
        <v>149</v>
      </c>
    </row>
    <row r="21" spans="1:20" ht="15">
      <c r="A21" s="34">
        <v>9</v>
      </c>
      <c r="B21" s="35" t="s">
        <v>143</v>
      </c>
      <c r="C21" s="58" t="s">
        <v>80</v>
      </c>
      <c r="D21" s="46">
        <v>2010</v>
      </c>
      <c r="E21" s="51" t="s">
        <v>95</v>
      </c>
      <c r="F21" s="46">
        <v>2</v>
      </c>
      <c r="G21" s="46">
        <v>2</v>
      </c>
      <c r="H21" s="60">
        <v>534.5</v>
      </c>
      <c r="I21" s="60">
        <v>486.6</v>
      </c>
      <c r="J21" s="51">
        <v>432.1</v>
      </c>
      <c r="K21" s="46">
        <v>9</v>
      </c>
      <c r="L21" s="51">
        <v>14525.010000000002</v>
      </c>
      <c r="M21" s="51"/>
      <c r="N21" s="51"/>
      <c r="O21" s="51"/>
      <c r="P21" s="51">
        <f t="shared" si="1"/>
        <v>14525.010000000002</v>
      </c>
      <c r="Q21" s="51">
        <v>29.85</v>
      </c>
      <c r="R21" s="51">
        <v>29.85</v>
      </c>
      <c r="S21" s="80">
        <v>43465</v>
      </c>
      <c r="T21" s="51" t="s">
        <v>149</v>
      </c>
    </row>
    <row r="22" spans="1:20" ht="15">
      <c r="A22" s="34">
        <v>10</v>
      </c>
      <c r="B22" s="35" t="s">
        <v>147</v>
      </c>
      <c r="C22" s="58" t="s">
        <v>82</v>
      </c>
      <c r="D22" s="46">
        <v>2011</v>
      </c>
      <c r="E22" s="51" t="s">
        <v>95</v>
      </c>
      <c r="F22" s="46">
        <v>2</v>
      </c>
      <c r="G22" s="46">
        <v>3</v>
      </c>
      <c r="H22" s="60">
        <v>553.7</v>
      </c>
      <c r="I22" s="60">
        <v>475.8</v>
      </c>
      <c r="J22" s="51">
        <v>441.3</v>
      </c>
      <c r="K22" s="46">
        <v>26</v>
      </c>
      <c r="L22" s="51">
        <v>14202.630000000001</v>
      </c>
      <c r="M22" s="51"/>
      <c r="N22" s="51"/>
      <c r="O22" s="51"/>
      <c r="P22" s="51">
        <f t="shared" si="1"/>
        <v>14202.630000000001</v>
      </c>
      <c r="Q22" s="51">
        <v>29.85</v>
      </c>
      <c r="R22" s="51">
        <v>29.85</v>
      </c>
      <c r="S22" s="80">
        <v>43465</v>
      </c>
      <c r="T22" s="51" t="s">
        <v>149</v>
      </c>
    </row>
    <row r="23" spans="1:20" ht="15">
      <c r="A23" s="34">
        <v>11</v>
      </c>
      <c r="B23" s="35" t="s">
        <v>136</v>
      </c>
      <c r="C23" s="58" t="s">
        <v>75</v>
      </c>
      <c r="D23" s="46"/>
      <c r="E23" s="51" t="s">
        <v>95</v>
      </c>
      <c r="F23" s="46">
        <v>2</v>
      </c>
      <c r="G23" s="46">
        <v>2</v>
      </c>
      <c r="H23" s="59">
        <v>541.4</v>
      </c>
      <c r="I23" s="60">
        <v>489.8</v>
      </c>
      <c r="J23" s="60">
        <v>489.8</v>
      </c>
      <c r="K23" s="46">
        <v>13</v>
      </c>
      <c r="L23" s="51">
        <v>14620.53</v>
      </c>
      <c r="M23" s="51"/>
      <c r="N23" s="51"/>
      <c r="O23" s="51"/>
      <c r="P23" s="51">
        <f t="shared" si="1"/>
        <v>14620.53</v>
      </c>
      <c r="Q23" s="51">
        <v>29.85</v>
      </c>
      <c r="R23" s="51">
        <v>29.85</v>
      </c>
      <c r="S23" s="80">
        <v>43465</v>
      </c>
      <c r="T23" s="51" t="s">
        <v>149</v>
      </c>
    </row>
    <row r="24" spans="1:20" ht="15">
      <c r="A24" s="34">
        <v>12</v>
      </c>
      <c r="B24" s="35" t="s">
        <v>123</v>
      </c>
      <c r="C24" s="63" t="s">
        <v>91</v>
      </c>
      <c r="D24" s="46"/>
      <c r="E24" s="51" t="s">
        <v>95</v>
      </c>
      <c r="F24" s="46">
        <v>2</v>
      </c>
      <c r="G24" s="46">
        <v>1</v>
      </c>
      <c r="H24" s="59">
        <v>362.8</v>
      </c>
      <c r="I24" s="60">
        <v>334</v>
      </c>
      <c r="J24" s="51">
        <v>295.2</v>
      </c>
      <c r="K24" s="46">
        <v>10</v>
      </c>
      <c r="L24" s="51">
        <v>9969.9</v>
      </c>
      <c r="M24" s="51"/>
      <c r="N24" s="51"/>
      <c r="O24" s="51"/>
      <c r="P24" s="51">
        <f t="shared" si="1"/>
        <v>9969.9</v>
      </c>
      <c r="Q24" s="51">
        <v>29.85</v>
      </c>
      <c r="R24" s="51">
        <v>29.85</v>
      </c>
      <c r="S24" s="80">
        <v>43465</v>
      </c>
      <c r="T24" s="51" t="s">
        <v>149</v>
      </c>
    </row>
    <row r="25" spans="1:20" ht="15">
      <c r="A25" s="34">
        <v>13</v>
      </c>
      <c r="B25" s="35" t="s">
        <v>114</v>
      </c>
      <c r="C25" s="63" t="s">
        <v>93</v>
      </c>
      <c r="D25" s="61">
        <v>2012</v>
      </c>
      <c r="E25" s="51" t="s">
        <v>95</v>
      </c>
      <c r="F25" s="61">
        <v>2</v>
      </c>
      <c r="G25" s="61">
        <v>1</v>
      </c>
      <c r="H25" s="59">
        <v>422.8</v>
      </c>
      <c r="I25" s="60">
        <v>387.4</v>
      </c>
      <c r="J25" s="61">
        <v>344.8</v>
      </c>
      <c r="K25" s="61">
        <v>21</v>
      </c>
      <c r="L25" s="51">
        <v>11563.89</v>
      </c>
      <c r="M25" s="61"/>
      <c r="N25" s="61"/>
      <c r="O25" s="61"/>
      <c r="P25" s="51">
        <f t="shared" si="1"/>
        <v>11563.89</v>
      </c>
      <c r="Q25" s="51">
        <v>29.85</v>
      </c>
      <c r="R25" s="51">
        <v>29.85</v>
      </c>
      <c r="S25" s="80">
        <v>43465</v>
      </c>
      <c r="T25" s="51" t="s">
        <v>149</v>
      </c>
    </row>
    <row r="26" spans="1:20" s="5" customFormat="1" ht="15.75" customHeight="1">
      <c r="A26" s="64"/>
      <c r="B26" s="64"/>
      <c r="C26" s="64"/>
      <c r="D26" s="64"/>
      <c r="E26" s="64"/>
      <c r="F26" s="64"/>
      <c r="G26" s="64"/>
      <c r="H26" s="65"/>
      <c r="I26" s="66"/>
      <c r="J26" s="66"/>
      <c r="K26" s="66"/>
      <c r="L26" s="67"/>
      <c r="M26" s="66"/>
      <c r="N26" s="66"/>
      <c r="O26" s="66"/>
      <c r="P26" s="67"/>
      <c r="Q26" s="66"/>
      <c r="R26" s="66"/>
      <c r="S26" s="66"/>
      <c r="T26" s="66"/>
    </row>
    <row r="27" spans="1:20" s="5" customFormat="1" ht="15.75" customHeight="1">
      <c r="A27" s="89" t="s">
        <v>27</v>
      </c>
      <c r="B27" s="90"/>
      <c r="C27" s="53" t="s">
        <v>26</v>
      </c>
      <c r="D27" s="54" t="s">
        <v>26</v>
      </c>
      <c r="E27" s="54" t="s">
        <v>26</v>
      </c>
      <c r="F27" s="54" t="s">
        <v>26</v>
      </c>
      <c r="G27" s="54" t="s">
        <v>26</v>
      </c>
      <c r="H27" s="55">
        <f>SUM(H28:H44)</f>
        <v>11914.699999999997</v>
      </c>
      <c r="I27" s="68">
        <f>SUM(I28:I44)</f>
        <v>10299.5</v>
      </c>
      <c r="J27" s="57">
        <f>SUM(J28:J44)</f>
        <v>9427.900000000001</v>
      </c>
      <c r="K27" s="56">
        <v>465</v>
      </c>
      <c r="L27" s="56">
        <f>SUM(L28:L44)</f>
        <v>76577279.688</v>
      </c>
      <c r="M27" s="56"/>
      <c r="N27" s="56"/>
      <c r="O27" s="56"/>
      <c r="P27" s="56">
        <f>SUM(P28:P44)</f>
        <v>76577279.688</v>
      </c>
      <c r="Q27" s="54" t="s">
        <v>26</v>
      </c>
      <c r="R27" s="54" t="s">
        <v>26</v>
      </c>
      <c r="S27" s="54" t="s">
        <v>26</v>
      </c>
      <c r="T27" s="54" t="s">
        <v>26</v>
      </c>
    </row>
    <row r="28" spans="1:20" ht="15">
      <c r="A28" s="34">
        <v>1</v>
      </c>
      <c r="B28" s="35" t="s">
        <v>107</v>
      </c>
      <c r="C28" s="58" t="s">
        <v>71</v>
      </c>
      <c r="D28" s="35">
        <v>2007</v>
      </c>
      <c r="E28" s="69" t="s">
        <v>94</v>
      </c>
      <c r="F28" s="58" t="s">
        <v>98</v>
      </c>
      <c r="G28" s="61">
        <v>2</v>
      </c>
      <c r="H28" s="59">
        <v>652.4</v>
      </c>
      <c r="I28" s="62">
        <v>601.5</v>
      </c>
      <c r="J28" s="61">
        <v>601.5</v>
      </c>
      <c r="K28" s="61">
        <v>30</v>
      </c>
      <c r="L28" s="61">
        <v>2536357.08</v>
      </c>
      <c r="M28" s="61"/>
      <c r="N28" s="61"/>
      <c r="O28" s="61"/>
      <c r="P28" s="61">
        <v>2536357.08</v>
      </c>
      <c r="Q28" s="51">
        <v>4216.72</v>
      </c>
      <c r="R28" s="51">
        <v>4216.72</v>
      </c>
      <c r="S28" s="80">
        <v>43830</v>
      </c>
      <c r="T28" s="51" t="s">
        <v>149</v>
      </c>
    </row>
    <row r="29" spans="1:20" ht="15">
      <c r="A29" s="34">
        <v>2</v>
      </c>
      <c r="B29" s="35" t="s">
        <v>105</v>
      </c>
      <c r="C29" s="58" t="s">
        <v>71</v>
      </c>
      <c r="D29" s="35">
        <v>2007</v>
      </c>
      <c r="E29" s="51" t="s">
        <v>94</v>
      </c>
      <c r="F29" s="46">
        <v>3</v>
      </c>
      <c r="G29" s="46">
        <v>2</v>
      </c>
      <c r="H29" s="59">
        <v>1027.3</v>
      </c>
      <c r="I29" s="62">
        <v>955.7</v>
      </c>
      <c r="J29" s="51">
        <v>925</v>
      </c>
      <c r="K29" s="46">
        <v>46</v>
      </c>
      <c r="L29" s="61">
        <v>12984618.05</v>
      </c>
      <c r="M29" s="61"/>
      <c r="N29" s="61"/>
      <c r="O29" s="61"/>
      <c r="P29" s="61">
        <v>12984618.05</v>
      </c>
      <c r="Q29" s="51">
        <v>16383.71</v>
      </c>
      <c r="R29" s="51">
        <v>16383.71</v>
      </c>
      <c r="S29" s="80">
        <v>43830</v>
      </c>
      <c r="T29" s="51" t="s">
        <v>149</v>
      </c>
    </row>
    <row r="30" spans="1:20" ht="15">
      <c r="A30" s="34">
        <v>3</v>
      </c>
      <c r="B30" s="35" t="s">
        <v>108</v>
      </c>
      <c r="C30" s="58" t="s">
        <v>71</v>
      </c>
      <c r="D30" s="35">
        <v>2010</v>
      </c>
      <c r="E30" s="69" t="s">
        <v>94</v>
      </c>
      <c r="F30" s="58" t="s">
        <v>96</v>
      </c>
      <c r="G30" s="61"/>
      <c r="H30" s="59">
        <v>1639</v>
      </c>
      <c r="I30" s="62">
        <v>1518</v>
      </c>
      <c r="J30" s="61">
        <v>1374.5</v>
      </c>
      <c r="K30" s="61">
        <v>66</v>
      </c>
      <c r="L30" s="61">
        <v>6400980.96</v>
      </c>
      <c r="M30" s="61"/>
      <c r="N30" s="61"/>
      <c r="O30" s="61"/>
      <c r="P30" s="61">
        <v>6400980.96</v>
      </c>
      <c r="Q30" s="51">
        <v>4216.72</v>
      </c>
      <c r="R30" s="51">
        <v>4216.72</v>
      </c>
      <c r="S30" s="80">
        <v>43830</v>
      </c>
      <c r="T30" s="51" t="s">
        <v>149</v>
      </c>
    </row>
    <row r="31" spans="1:20" ht="15">
      <c r="A31" s="34">
        <v>4</v>
      </c>
      <c r="B31" s="35" t="s">
        <v>109</v>
      </c>
      <c r="C31" s="58" t="s">
        <v>74</v>
      </c>
      <c r="D31" s="35">
        <v>2010</v>
      </c>
      <c r="E31" s="51" t="s">
        <v>94</v>
      </c>
      <c r="F31" s="46">
        <v>2</v>
      </c>
      <c r="G31" s="46">
        <v>2</v>
      </c>
      <c r="H31" s="59">
        <v>726.9</v>
      </c>
      <c r="I31" s="60">
        <v>634.4</v>
      </c>
      <c r="J31" s="51">
        <v>534.1</v>
      </c>
      <c r="K31" s="46">
        <v>27</v>
      </c>
      <c r="L31" s="61">
        <v>8036109.744</v>
      </c>
      <c r="M31" s="61"/>
      <c r="N31" s="61"/>
      <c r="O31" s="61"/>
      <c r="P31" s="61">
        <v>8036109.744</v>
      </c>
      <c r="Q31" s="51">
        <v>16383.71</v>
      </c>
      <c r="R31" s="51">
        <v>16383.71</v>
      </c>
      <c r="S31" s="80">
        <v>43830</v>
      </c>
      <c r="T31" s="51" t="s">
        <v>149</v>
      </c>
    </row>
    <row r="32" spans="1:20" ht="15">
      <c r="A32" s="34">
        <v>5</v>
      </c>
      <c r="B32" s="35" t="s">
        <v>146</v>
      </c>
      <c r="C32" s="58" t="s">
        <v>76</v>
      </c>
      <c r="D32" s="35">
        <v>2011</v>
      </c>
      <c r="E32" s="51" t="s">
        <v>95</v>
      </c>
      <c r="F32" s="46">
        <v>2</v>
      </c>
      <c r="G32" s="46">
        <v>2</v>
      </c>
      <c r="H32" s="60">
        <v>541</v>
      </c>
      <c r="I32" s="60">
        <v>469.2</v>
      </c>
      <c r="J32" s="51">
        <v>386.9</v>
      </c>
      <c r="K32" s="46">
        <v>30</v>
      </c>
      <c r="L32" s="61">
        <v>5943478.392</v>
      </c>
      <c r="M32" s="61"/>
      <c r="N32" s="61"/>
      <c r="O32" s="61"/>
      <c r="P32" s="61">
        <v>5943478.392</v>
      </c>
      <c r="Q32" s="51">
        <v>16383.71</v>
      </c>
      <c r="R32" s="51">
        <v>16383.71</v>
      </c>
      <c r="S32" s="80">
        <v>43830</v>
      </c>
      <c r="T32" s="51" t="s">
        <v>149</v>
      </c>
    </row>
    <row r="33" spans="1:20" ht="15">
      <c r="A33" s="34">
        <v>6</v>
      </c>
      <c r="B33" s="35" t="s">
        <v>145</v>
      </c>
      <c r="C33" s="58" t="s">
        <v>78</v>
      </c>
      <c r="D33" s="35">
        <v>2013</v>
      </c>
      <c r="E33" s="51" t="s">
        <v>95</v>
      </c>
      <c r="F33" s="46">
        <v>2</v>
      </c>
      <c r="G33" s="46">
        <v>1</v>
      </c>
      <c r="H33" s="59">
        <v>357.8</v>
      </c>
      <c r="I33" s="62">
        <v>335.2</v>
      </c>
      <c r="J33" s="51">
        <v>221.3</v>
      </c>
      <c r="K33" s="46">
        <v>14</v>
      </c>
      <c r="L33" s="61">
        <v>1043209.44</v>
      </c>
      <c r="M33" s="61"/>
      <c r="N33" s="61"/>
      <c r="O33" s="61"/>
      <c r="P33" s="61">
        <v>1043209.44</v>
      </c>
      <c r="Q33" s="51">
        <v>3112.2</v>
      </c>
      <c r="R33" s="51">
        <v>3112.2</v>
      </c>
      <c r="S33" s="80">
        <v>43830</v>
      </c>
      <c r="T33" s="51" t="s">
        <v>149</v>
      </c>
    </row>
    <row r="34" spans="1:20" ht="15">
      <c r="A34" s="34">
        <v>7</v>
      </c>
      <c r="B34" s="35" t="s">
        <v>144</v>
      </c>
      <c r="C34" s="58" t="s">
        <v>79</v>
      </c>
      <c r="D34" s="35"/>
      <c r="E34" s="51" t="s">
        <v>94</v>
      </c>
      <c r="F34" s="46">
        <v>2</v>
      </c>
      <c r="G34" s="46">
        <v>2</v>
      </c>
      <c r="H34" s="60">
        <v>845.3</v>
      </c>
      <c r="I34" s="60">
        <v>535.4</v>
      </c>
      <c r="J34" s="51">
        <v>487</v>
      </c>
      <c r="K34" s="46">
        <v>44</v>
      </c>
      <c r="L34" s="61">
        <v>6782051.004</v>
      </c>
      <c r="M34" s="61"/>
      <c r="N34" s="61"/>
      <c r="O34" s="61"/>
      <c r="P34" s="61">
        <v>6782051.004</v>
      </c>
      <c r="Q34" s="51">
        <v>16383.71</v>
      </c>
      <c r="R34" s="51">
        <v>16383.71</v>
      </c>
      <c r="S34" s="80">
        <v>43830</v>
      </c>
      <c r="T34" s="51" t="s">
        <v>149</v>
      </c>
    </row>
    <row r="35" spans="1:20" ht="15">
      <c r="A35" s="34">
        <v>8</v>
      </c>
      <c r="B35" s="35" t="s">
        <v>143</v>
      </c>
      <c r="C35" s="58" t="s">
        <v>80</v>
      </c>
      <c r="D35" s="35">
        <v>2005</v>
      </c>
      <c r="E35" s="51" t="s">
        <v>95</v>
      </c>
      <c r="F35" s="46">
        <v>2</v>
      </c>
      <c r="G35" s="46">
        <v>2</v>
      </c>
      <c r="H35" s="60">
        <v>534.5</v>
      </c>
      <c r="I35" s="60">
        <v>486.6</v>
      </c>
      <c r="J35" s="51">
        <v>432.1</v>
      </c>
      <c r="K35" s="46">
        <v>9</v>
      </c>
      <c r="L35" s="61">
        <v>6163888.716</v>
      </c>
      <c r="M35" s="61"/>
      <c r="N35" s="61"/>
      <c r="O35" s="61"/>
      <c r="P35" s="61">
        <v>6163888.716</v>
      </c>
      <c r="Q35" s="51">
        <v>16383.71</v>
      </c>
      <c r="R35" s="51">
        <v>16383.71</v>
      </c>
      <c r="S35" s="80">
        <v>43830</v>
      </c>
      <c r="T35" s="51" t="s">
        <v>149</v>
      </c>
    </row>
    <row r="36" spans="1:20" ht="15">
      <c r="A36" s="34">
        <v>9</v>
      </c>
      <c r="B36" s="35" t="s">
        <v>142</v>
      </c>
      <c r="C36" s="58" t="s">
        <v>83</v>
      </c>
      <c r="D36" s="35"/>
      <c r="E36" s="69" t="s">
        <v>97</v>
      </c>
      <c r="F36" s="58" t="s">
        <v>98</v>
      </c>
      <c r="G36" s="61">
        <v>1</v>
      </c>
      <c r="H36" s="59">
        <v>348.8</v>
      </c>
      <c r="I36" s="60">
        <v>322</v>
      </c>
      <c r="J36" s="61">
        <v>161.5</v>
      </c>
      <c r="K36" s="61">
        <v>16</v>
      </c>
      <c r="L36" s="61">
        <v>1447464.0599999998</v>
      </c>
      <c r="M36" s="61"/>
      <c r="N36" s="61"/>
      <c r="O36" s="61"/>
      <c r="P36" s="61">
        <v>1447464.0599999998</v>
      </c>
      <c r="Q36" s="51">
        <v>4495.23</v>
      </c>
      <c r="R36" s="51">
        <v>4495.23</v>
      </c>
      <c r="S36" s="80">
        <v>43830</v>
      </c>
      <c r="T36" s="51" t="s">
        <v>149</v>
      </c>
    </row>
    <row r="37" spans="1:20" ht="15">
      <c r="A37" s="34">
        <v>10</v>
      </c>
      <c r="B37" s="35" t="s">
        <v>110</v>
      </c>
      <c r="C37" s="58" t="s">
        <v>84</v>
      </c>
      <c r="D37" s="35">
        <v>2010</v>
      </c>
      <c r="E37" s="69" t="s">
        <v>94</v>
      </c>
      <c r="F37" s="58" t="s">
        <v>98</v>
      </c>
      <c r="G37" s="61">
        <v>2</v>
      </c>
      <c r="H37" s="60">
        <v>637.8</v>
      </c>
      <c r="I37" s="60">
        <v>589.8</v>
      </c>
      <c r="J37" s="61">
        <v>491.1</v>
      </c>
      <c r="K37" s="61">
        <v>23</v>
      </c>
      <c r="L37" s="61">
        <v>8013317.699999999</v>
      </c>
      <c r="M37" s="61"/>
      <c r="N37" s="61"/>
      <c r="O37" s="61"/>
      <c r="P37" s="61">
        <v>8013317.699999999</v>
      </c>
      <c r="Q37" s="51">
        <v>16383.71</v>
      </c>
      <c r="R37" s="51">
        <v>16383.71</v>
      </c>
      <c r="S37" s="80">
        <v>43830</v>
      </c>
      <c r="T37" s="51" t="s">
        <v>149</v>
      </c>
    </row>
    <row r="38" spans="1:20" ht="15">
      <c r="A38" s="34">
        <v>11</v>
      </c>
      <c r="B38" s="35" t="s">
        <v>136</v>
      </c>
      <c r="C38" s="58" t="s">
        <v>75</v>
      </c>
      <c r="D38" s="35"/>
      <c r="E38" s="51" t="s">
        <v>95</v>
      </c>
      <c r="F38" s="46">
        <v>2</v>
      </c>
      <c r="G38" s="46">
        <v>2</v>
      </c>
      <c r="H38" s="59">
        <v>541.4</v>
      </c>
      <c r="I38" s="60">
        <v>489.8</v>
      </c>
      <c r="J38" s="60">
        <v>489.8</v>
      </c>
      <c r="K38" s="46">
        <v>13</v>
      </c>
      <c r="L38" s="61">
        <v>2777783.148</v>
      </c>
      <c r="M38" s="61"/>
      <c r="N38" s="61"/>
      <c r="O38" s="61"/>
      <c r="P38" s="61">
        <v>2777783.148</v>
      </c>
      <c r="Q38" s="51">
        <v>5671.26</v>
      </c>
      <c r="R38" s="51">
        <v>5671.26</v>
      </c>
      <c r="S38" s="80">
        <v>43830</v>
      </c>
      <c r="T38" s="51" t="s">
        <v>149</v>
      </c>
    </row>
    <row r="39" spans="1:20" ht="15">
      <c r="A39" s="34">
        <v>12</v>
      </c>
      <c r="B39" s="35" t="s">
        <v>141</v>
      </c>
      <c r="C39" s="63" t="s">
        <v>72</v>
      </c>
      <c r="D39" s="35"/>
      <c r="E39" s="69" t="s">
        <v>94</v>
      </c>
      <c r="F39" s="58" t="s">
        <v>98</v>
      </c>
      <c r="G39" s="61">
        <v>1</v>
      </c>
      <c r="H39" s="59">
        <v>375.8</v>
      </c>
      <c r="I39" s="60">
        <v>345.9</v>
      </c>
      <c r="J39" s="60">
        <v>345.9</v>
      </c>
      <c r="K39" s="61">
        <v>13</v>
      </c>
      <c r="L39" s="61">
        <v>1554900.0569999998</v>
      </c>
      <c r="M39" s="61"/>
      <c r="N39" s="61"/>
      <c r="O39" s="61"/>
      <c r="P39" s="61">
        <v>1554900.0569999998</v>
      </c>
      <c r="Q39" s="51">
        <v>4495.23</v>
      </c>
      <c r="R39" s="51">
        <v>4495.23</v>
      </c>
      <c r="S39" s="80">
        <v>43830</v>
      </c>
      <c r="T39" s="51" t="s">
        <v>149</v>
      </c>
    </row>
    <row r="40" spans="1:20" ht="15">
      <c r="A40" s="34">
        <v>13</v>
      </c>
      <c r="B40" s="35" t="s">
        <v>140</v>
      </c>
      <c r="C40" s="63" t="s">
        <v>73</v>
      </c>
      <c r="D40" s="35">
        <v>2012</v>
      </c>
      <c r="E40" s="69" t="s">
        <v>94</v>
      </c>
      <c r="F40" s="58" t="s">
        <v>98</v>
      </c>
      <c r="G40" s="61">
        <v>2</v>
      </c>
      <c r="H40" s="59">
        <v>790.3</v>
      </c>
      <c r="I40" s="60">
        <v>722.8</v>
      </c>
      <c r="J40" s="60">
        <v>722.8</v>
      </c>
      <c r="K40" s="61">
        <v>37</v>
      </c>
      <c r="L40" s="61">
        <v>3249152.2439999995</v>
      </c>
      <c r="M40" s="61"/>
      <c r="N40" s="61"/>
      <c r="O40" s="61"/>
      <c r="P40" s="61">
        <v>3249152.2439999995</v>
      </c>
      <c r="Q40" s="51">
        <v>4495.23</v>
      </c>
      <c r="R40" s="51">
        <v>4495.23</v>
      </c>
      <c r="S40" s="80">
        <v>43830</v>
      </c>
      <c r="T40" s="51" t="s">
        <v>149</v>
      </c>
    </row>
    <row r="41" spans="1:20" ht="15">
      <c r="A41" s="34">
        <v>14</v>
      </c>
      <c r="B41" s="35" t="s">
        <v>139</v>
      </c>
      <c r="C41" s="63" t="s">
        <v>83</v>
      </c>
      <c r="D41" s="35">
        <v>2006</v>
      </c>
      <c r="E41" s="69" t="s">
        <v>94</v>
      </c>
      <c r="F41" s="58" t="s">
        <v>98</v>
      </c>
      <c r="G41" s="61">
        <v>3</v>
      </c>
      <c r="H41" s="59">
        <v>989.4</v>
      </c>
      <c r="I41" s="60">
        <v>904.9</v>
      </c>
      <c r="J41" s="60">
        <v>904.9</v>
      </c>
      <c r="K41" s="61">
        <v>36</v>
      </c>
      <c r="L41" s="61">
        <v>4067733.6269999994</v>
      </c>
      <c r="M41" s="61"/>
      <c r="N41" s="61"/>
      <c r="O41" s="61"/>
      <c r="P41" s="61">
        <v>4067733.6269999994</v>
      </c>
      <c r="Q41" s="51">
        <v>4495.23</v>
      </c>
      <c r="R41" s="51">
        <v>4495.23</v>
      </c>
      <c r="S41" s="80">
        <v>43830</v>
      </c>
      <c r="T41" s="51" t="s">
        <v>149</v>
      </c>
    </row>
    <row r="42" spans="1:20" ht="15">
      <c r="A42" s="34">
        <v>15</v>
      </c>
      <c r="B42" s="35" t="s">
        <v>138</v>
      </c>
      <c r="C42" s="63" t="s">
        <v>77</v>
      </c>
      <c r="D42" s="35">
        <v>2007</v>
      </c>
      <c r="E42" s="69" t="s">
        <v>94</v>
      </c>
      <c r="F42" s="58" t="s">
        <v>96</v>
      </c>
      <c r="G42" s="61">
        <v>2</v>
      </c>
      <c r="H42" s="70">
        <v>1189.9</v>
      </c>
      <c r="I42" s="71">
        <v>727.3</v>
      </c>
      <c r="J42" s="71">
        <v>727.3</v>
      </c>
      <c r="K42" s="61">
        <v>37</v>
      </c>
      <c r="L42" s="61">
        <v>3066820.456</v>
      </c>
      <c r="M42" s="61"/>
      <c r="N42" s="61"/>
      <c r="O42" s="61"/>
      <c r="P42" s="61">
        <v>3066820.456</v>
      </c>
      <c r="Q42" s="51">
        <v>4216.72</v>
      </c>
      <c r="R42" s="51">
        <v>4216.72</v>
      </c>
      <c r="S42" s="80">
        <v>43830</v>
      </c>
      <c r="T42" s="61" t="s">
        <v>150</v>
      </c>
    </row>
    <row r="43" spans="1:20" ht="15">
      <c r="A43" s="34">
        <v>16</v>
      </c>
      <c r="B43" s="35" t="s">
        <v>137</v>
      </c>
      <c r="C43" s="63" t="s">
        <v>83</v>
      </c>
      <c r="D43" s="35"/>
      <c r="E43" s="69" t="s">
        <v>95</v>
      </c>
      <c r="F43" s="58" t="s">
        <v>98</v>
      </c>
      <c r="G43" s="61">
        <v>1</v>
      </c>
      <c r="H43" s="59">
        <v>354.3</v>
      </c>
      <c r="I43" s="60">
        <v>327</v>
      </c>
      <c r="J43" s="60">
        <v>327</v>
      </c>
      <c r="K43" s="61">
        <v>14</v>
      </c>
      <c r="L43" s="61">
        <v>1469940.21</v>
      </c>
      <c r="M43" s="61"/>
      <c r="N43" s="61"/>
      <c r="O43" s="61"/>
      <c r="P43" s="61">
        <v>1469940.21</v>
      </c>
      <c r="Q43" s="51">
        <v>4495.23</v>
      </c>
      <c r="R43" s="51">
        <v>4495.23</v>
      </c>
      <c r="S43" s="80">
        <v>43830</v>
      </c>
      <c r="T43" s="51" t="s">
        <v>149</v>
      </c>
    </row>
    <row r="44" spans="1:20" ht="15">
      <c r="A44" s="34">
        <v>17</v>
      </c>
      <c r="B44" s="35" t="s">
        <v>123</v>
      </c>
      <c r="C44" s="63" t="s">
        <v>91</v>
      </c>
      <c r="D44" s="35"/>
      <c r="E44" s="51" t="s">
        <v>95</v>
      </c>
      <c r="F44" s="46">
        <v>2</v>
      </c>
      <c r="G44" s="46">
        <v>1</v>
      </c>
      <c r="H44" s="59">
        <v>362.8</v>
      </c>
      <c r="I44" s="60">
        <v>334</v>
      </c>
      <c r="J44" s="51">
        <v>295.2</v>
      </c>
      <c r="K44" s="46">
        <v>10</v>
      </c>
      <c r="L44" s="61">
        <v>1039474.7999999999</v>
      </c>
      <c r="M44" s="61"/>
      <c r="N44" s="61"/>
      <c r="O44" s="61"/>
      <c r="P44" s="61">
        <f>I44*Q44</f>
        <v>1039474.7999999999</v>
      </c>
      <c r="Q44" s="51">
        <v>3112.2</v>
      </c>
      <c r="R44" s="51">
        <v>3112.2</v>
      </c>
      <c r="S44" s="80">
        <v>43830</v>
      </c>
      <c r="T44" s="51" t="s">
        <v>149</v>
      </c>
    </row>
    <row r="45" spans="1:20" s="5" customFormat="1" ht="15.75" customHeight="1">
      <c r="A45" s="64"/>
      <c r="B45" s="64"/>
      <c r="C45" s="64"/>
      <c r="D45" s="64"/>
      <c r="E45" s="64"/>
      <c r="F45" s="64"/>
      <c r="G45" s="64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1:20" s="5" customFormat="1" ht="15.75" customHeight="1">
      <c r="A46" s="89" t="s">
        <v>28</v>
      </c>
      <c r="B46" s="90"/>
      <c r="C46" s="53" t="s">
        <v>26</v>
      </c>
      <c r="D46" s="53" t="s">
        <v>26</v>
      </c>
      <c r="E46" s="53" t="s">
        <v>26</v>
      </c>
      <c r="F46" s="53" t="s">
        <v>26</v>
      </c>
      <c r="G46" s="54" t="s">
        <v>26</v>
      </c>
      <c r="H46" s="72">
        <v>35241.8</v>
      </c>
      <c r="I46" s="56">
        <f>SUM(I47:I73)</f>
        <v>31434.399999999998</v>
      </c>
      <c r="J46" s="56">
        <f>SUM(J47:J73)</f>
        <v>30736.4</v>
      </c>
      <c r="K46" s="56">
        <v>1358</v>
      </c>
      <c r="L46" s="72">
        <f>SUM(L47:L73)</f>
        <v>131296308.639</v>
      </c>
      <c r="M46" s="56"/>
      <c r="N46" s="56"/>
      <c r="O46" s="56"/>
      <c r="P46" s="72">
        <v>131296308.639</v>
      </c>
      <c r="Q46" s="54" t="s">
        <v>26</v>
      </c>
      <c r="R46" s="54" t="s">
        <v>26</v>
      </c>
      <c r="S46" s="54" t="s">
        <v>26</v>
      </c>
      <c r="T46" s="54" t="s">
        <v>26</v>
      </c>
    </row>
    <row r="47" spans="1:20" ht="15">
      <c r="A47" s="34">
        <v>1</v>
      </c>
      <c r="B47" s="35" t="s">
        <v>107</v>
      </c>
      <c r="C47" s="58" t="s">
        <v>71</v>
      </c>
      <c r="D47" s="35">
        <v>2007</v>
      </c>
      <c r="E47" s="69" t="s">
        <v>94</v>
      </c>
      <c r="F47" s="58" t="s">
        <v>98</v>
      </c>
      <c r="G47" s="61">
        <v>2</v>
      </c>
      <c r="H47" s="59">
        <v>652.4</v>
      </c>
      <c r="I47" s="62">
        <v>601.5</v>
      </c>
      <c r="J47" s="61">
        <v>601.5</v>
      </c>
      <c r="K47" s="61">
        <v>30</v>
      </c>
      <c r="L47" s="24">
        <v>8172279.75</v>
      </c>
      <c r="M47" s="61"/>
      <c r="N47" s="61"/>
      <c r="O47" s="61"/>
      <c r="P47" s="73">
        <v>8172279.75</v>
      </c>
      <c r="Q47" s="51">
        <v>16383.71</v>
      </c>
      <c r="R47" s="51">
        <v>16383.71</v>
      </c>
      <c r="S47" s="80">
        <v>44196</v>
      </c>
      <c r="T47" s="51" t="s">
        <v>149</v>
      </c>
    </row>
    <row r="48" spans="1:20" ht="15">
      <c r="A48" s="34">
        <v>2</v>
      </c>
      <c r="B48" s="35" t="s">
        <v>104</v>
      </c>
      <c r="C48" s="58" t="s">
        <v>71</v>
      </c>
      <c r="D48" s="46">
        <v>2005</v>
      </c>
      <c r="E48" s="51" t="s">
        <v>94</v>
      </c>
      <c r="F48" s="46">
        <v>3</v>
      </c>
      <c r="G48" s="46">
        <v>2</v>
      </c>
      <c r="H48" s="59">
        <v>984.6</v>
      </c>
      <c r="I48" s="60">
        <v>911.9</v>
      </c>
      <c r="J48" s="60">
        <v>911.9</v>
      </c>
      <c r="K48" s="46">
        <v>39</v>
      </c>
      <c r="L48" s="24">
        <v>12389529.35</v>
      </c>
      <c r="M48" s="61"/>
      <c r="N48" s="61"/>
      <c r="O48" s="61"/>
      <c r="P48" s="73">
        <v>12389529.35</v>
      </c>
      <c r="Q48" s="51">
        <v>16383.71</v>
      </c>
      <c r="R48" s="51">
        <v>16383.71</v>
      </c>
      <c r="S48" s="80">
        <v>44196</v>
      </c>
      <c r="T48" s="51" t="s">
        <v>149</v>
      </c>
    </row>
    <row r="49" spans="1:20" ht="15">
      <c r="A49" s="34">
        <v>3</v>
      </c>
      <c r="B49" s="35" t="s">
        <v>112</v>
      </c>
      <c r="C49" s="58" t="s">
        <v>75</v>
      </c>
      <c r="D49" s="46">
        <v>2010</v>
      </c>
      <c r="E49" s="51" t="s">
        <v>94</v>
      </c>
      <c r="F49" s="46">
        <v>2</v>
      </c>
      <c r="G49" s="46">
        <v>2</v>
      </c>
      <c r="H49" s="59">
        <v>742.5</v>
      </c>
      <c r="I49" s="62">
        <v>678.3</v>
      </c>
      <c r="J49" s="51">
        <v>619.1</v>
      </c>
      <c r="K49" s="46">
        <v>30</v>
      </c>
      <c r="L49" s="24">
        <v>8592202.458</v>
      </c>
      <c r="M49" s="61"/>
      <c r="N49" s="61"/>
      <c r="O49" s="61"/>
      <c r="P49" s="73">
        <v>8592202.458</v>
      </c>
      <c r="Q49" s="51">
        <v>16383.71</v>
      </c>
      <c r="R49" s="51">
        <v>16383.71</v>
      </c>
      <c r="S49" s="80">
        <v>44196</v>
      </c>
      <c r="T49" s="51" t="s">
        <v>149</v>
      </c>
    </row>
    <row r="50" spans="1:20" ht="15">
      <c r="A50" s="34">
        <v>4</v>
      </c>
      <c r="B50" s="35" t="s">
        <v>136</v>
      </c>
      <c r="C50" s="58" t="s">
        <v>75</v>
      </c>
      <c r="D50" s="35"/>
      <c r="E50" s="51" t="s">
        <v>95</v>
      </c>
      <c r="F50" s="46">
        <v>2</v>
      </c>
      <c r="G50" s="46">
        <v>2</v>
      </c>
      <c r="H50" s="59">
        <v>541.4</v>
      </c>
      <c r="I50" s="60">
        <v>489.8</v>
      </c>
      <c r="J50" s="60">
        <v>489.8</v>
      </c>
      <c r="K50" s="46">
        <v>13</v>
      </c>
      <c r="L50" s="24">
        <v>6204423.948000001</v>
      </c>
      <c r="M50" s="61"/>
      <c r="N50" s="61"/>
      <c r="O50" s="61"/>
      <c r="P50" s="73">
        <v>6204423.948000001</v>
      </c>
      <c r="Q50" s="51">
        <v>16383.71</v>
      </c>
      <c r="R50" s="51">
        <v>16383.71</v>
      </c>
      <c r="S50" s="80">
        <v>44196</v>
      </c>
      <c r="T50" s="51" t="s">
        <v>149</v>
      </c>
    </row>
    <row r="51" spans="1:20" ht="15">
      <c r="A51" s="34">
        <v>5</v>
      </c>
      <c r="B51" s="35" t="s">
        <v>135</v>
      </c>
      <c r="C51" s="58" t="s">
        <v>71</v>
      </c>
      <c r="D51" s="35"/>
      <c r="E51" s="51" t="s">
        <v>95</v>
      </c>
      <c r="F51" s="63" t="s">
        <v>98</v>
      </c>
      <c r="G51" s="61">
        <v>1</v>
      </c>
      <c r="H51" s="60">
        <v>356.1</v>
      </c>
      <c r="I51" s="59">
        <v>330.8</v>
      </c>
      <c r="J51" s="59">
        <v>330.8</v>
      </c>
      <c r="K51" s="61">
        <v>11</v>
      </c>
      <c r="L51" s="24">
        <v>8101758.427999999</v>
      </c>
      <c r="M51" s="61"/>
      <c r="N51" s="61"/>
      <c r="O51" s="61"/>
      <c r="P51" s="73">
        <v>8101758.427999999</v>
      </c>
      <c r="Q51" s="51">
        <v>30155.48</v>
      </c>
      <c r="R51" s="51">
        <v>30155.48</v>
      </c>
      <c r="S51" s="80">
        <v>44196</v>
      </c>
      <c r="T51" s="51" t="s">
        <v>149</v>
      </c>
    </row>
    <row r="52" spans="1:20" ht="15">
      <c r="A52" s="34">
        <v>6</v>
      </c>
      <c r="B52" s="35" t="s">
        <v>134</v>
      </c>
      <c r="C52" s="63" t="s">
        <v>71</v>
      </c>
      <c r="D52" s="35">
        <v>2012</v>
      </c>
      <c r="E52" s="51" t="s">
        <v>95</v>
      </c>
      <c r="F52" s="63" t="s">
        <v>98</v>
      </c>
      <c r="G52" s="61">
        <v>1</v>
      </c>
      <c r="H52" s="60">
        <v>384.2</v>
      </c>
      <c r="I52" s="59">
        <v>339.2</v>
      </c>
      <c r="J52" s="61">
        <v>304.9</v>
      </c>
      <c r="K52" s="61">
        <v>19</v>
      </c>
      <c r="L52" s="24">
        <v>5352392.832</v>
      </c>
      <c r="M52" s="61"/>
      <c r="N52" s="61"/>
      <c r="O52" s="61"/>
      <c r="P52" s="73">
        <v>5352392.832</v>
      </c>
      <c r="Q52" s="51">
        <v>19495.91</v>
      </c>
      <c r="R52" s="51">
        <v>19495.91</v>
      </c>
      <c r="S52" s="80">
        <v>44196</v>
      </c>
      <c r="T52" s="51" t="s">
        <v>149</v>
      </c>
    </row>
    <row r="53" spans="1:20" ht="15">
      <c r="A53" s="34">
        <v>7</v>
      </c>
      <c r="B53" s="35" t="s">
        <v>133</v>
      </c>
      <c r="C53" s="63" t="s">
        <v>85</v>
      </c>
      <c r="D53" s="35"/>
      <c r="E53" s="51" t="s">
        <v>94</v>
      </c>
      <c r="F53" s="63" t="s">
        <v>98</v>
      </c>
      <c r="G53" s="61">
        <v>3</v>
      </c>
      <c r="H53" s="59">
        <v>984.9</v>
      </c>
      <c r="I53" s="60">
        <v>884.5</v>
      </c>
      <c r="J53" s="60">
        <v>884.5</v>
      </c>
      <c r="K53" s="61">
        <v>43</v>
      </c>
      <c r="L53" s="24">
        <v>3976030.9349999996</v>
      </c>
      <c r="M53" s="61"/>
      <c r="N53" s="61"/>
      <c r="O53" s="61"/>
      <c r="P53" s="73">
        <v>3976030.9349999996</v>
      </c>
      <c r="Q53" s="51">
        <v>4495.23</v>
      </c>
      <c r="R53" s="51">
        <v>4495.23</v>
      </c>
      <c r="S53" s="80">
        <v>44196</v>
      </c>
      <c r="T53" s="51" t="s">
        <v>149</v>
      </c>
    </row>
    <row r="54" spans="1:20" ht="15">
      <c r="A54" s="34">
        <v>8</v>
      </c>
      <c r="B54" s="35" t="s">
        <v>132</v>
      </c>
      <c r="C54" s="63" t="s">
        <v>86</v>
      </c>
      <c r="D54" s="35">
        <v>2013</v>
      </c>
      <c r="E54" s="51" t="s">
        <v>94</v>
      </c>
      <c r="F54" s="63" t="s">
        <v>99</v>
      </c>
      <c r="G54" s="61">
        <v>4</v>
      </c>
      <c r="H54" s="70">
        <v>3425.9</v>
      </c>
      <c r="I54" s="71">
        <v>3161.3</v>
      </c>
      <c r="J54" s="61">
        <v>3011.4</v>
      </c>
      <c r="K54" s="61">
        <v>137</v>
      </c>
      <c r="L54" s="24">
        <v>4237153.616</v>
      </c>
      <c r="M54" s="61"/>
      <c r="N54" s="61"/>
      <c r="O54" s="61"/>
      <c r="P54" s="73">
        <v>4237153.616</v>
      </c>
      <c r="Q54" s="51">
        <v>1340.32</v>
      </c>
      <c r="R54" s="51">
        <v>1340.32</v>
      </c>
      <c r="S54" s="80">
        <v>44196</v>
      </c>
      <c r="T54" s="61" t="s">
        <v>150</v>
      </c>
    </row>
    <row r="55" spans="1:20" ht="15">
      <c r="A55" s="34">
        <v>9</v>
      </c>
      <c r="B55" s="35" t="s">
        <v>131</v>
      </c>
      <c r="C55" s="63" t="s">
        <v>87</v>
      </c>
      <c r="D55" s="35"/>
      <c r="E55" s="51" t="s">
        <v>94</v>
      </c>
      <c r="F55" s="63" t="s">
        <v>99</v>
      </c>
      <c r="G55" s="61">
        <v>9</v>
      </c>
      <c r="H55" s="70">
        <v>7702.5</v>
      </c>
      <c r="I55" s="71">
        <v>6283</v>
      </c>
      <c r="J55" s="61">
        <v>6193.5</v>
      </c>
      <c r="K55" s="61">
        <v>265</v>
      </c>
      <c r="L55" s="24">
        <v>6195477.8100000005</v>
      </c>
      <c r="M55" s="61"/>
      <c r="N55" s="61"/>
      <c r="O55" s="61"/>
      <c r="P55" s="73">
        <v>6195477.8100000005</v>
      </c>
      <c r="Q55" s="51">
        <v>986.07</v>
      </c>
      <c r="R55" s="51">
        <v>986.07</v>
      </c>
      <c r="S55" s="80">
        <v>44196</v>
      </c>
      <c r="T55" s="61" t="s">
        <v>150</v>
      </c>
    </row>
    <row r="56" spans="1:20" ht="15">
      <c r="A56" s="34">
        <v>10</v>
      </c>
      <c r="B56" s="35" t="s">
        <v>130</v>
      </c>
      <c r="C56" s="63" t="s">
        <v>88</v>
      </c>
      <c r="D56" s="35">
        <v>2013</v>
      </c>
      <c r="E56" s="51" t="s">
        <v>94</v>
      </c>
      <c r="F56" s="63" t="s">
        <v>96</v>
      </c>
      <c r="G56" s="61">
        <v>2</v>
      </c>
      <c r="H56" s="70">
        <v>1196.1</v>
      </c>
      <c r="I56" s="71">
        <v>1102.3</v>
      </c>
      <c r="J56" s="71">
        <v>1102.3</v>
      </c>
      <c r="K56" s="61">
        <v>46</v>
      </c>
      <c r="L56" s="24">
        <v>4648090.456</v>
      </c>
      <c r="M56" s="61"/>
      <c r="N56" s="61"/>
      <c r="O56" s="61"/>
      <c r="P56" s="73">
        <v>4648090.456</v>
      </c>
      <c r="Q56" s="51">
        <v>4216.72</v>
      </c>
      <c r="R56" s="51">
        <v>4216.72</v>
      </c>
      <c r="S56" s="80">
        <v>44196</v>
      </c>
      <c r="T56" s="61" t="s">
        <v>150</v>
      </c>
    </row>
    <row r="57" spans="1:20" ht="15">
      <c r="A57" s="34">
        <v>11</v>
      </c>
      <c r="B57" s="35" t="s">
        <v>129</v>
      </c>
      <c r="C57" s="63" t="s">
        <v>89</v>
      </c>
      <c r="D57" s="35"/>
      <c r="E57" s="51" t="s">
        <v>94</v>
      </c>
      <c r="F57" s="63" t="s">
        <v>96</v>
      </c>
      <c r="G57" s="61">
        <v>4</v>
      </c>
      <c r="H57" s="70">
        <v>1989.6</v>
      </c>
      <c r="I57" s="71">
        <v>1817.3</v>
      </c>
      <c r="J57" s="71">
        <v>1817.3</v>
      </c>
      <c r="K57" s="61">
        <v>76</v>
      </c>
      <c r="L57" s="24">
        <v>7663045.256</v>
      </c>
      <c r="M57" s="61"/>
      <c r="N57" s="61"/>
      <c r="O57" s="61"/>
      <c r="P57" s="73">
        <v>7663045.256</v>
      </c>
      <c r="Q57" s="51">
        <v>4216.72</v>
      </c>
      <c r="R57" s="51">
        <v>4216.72</v>
      </c>
      <c r="S57" s="80">
        <v>44196</v>
      </c>
      <c r="T57" s="61" t="s">
        <v>150</v>
      </c>
    </row>
    <row r="58" spans="1:20" ht="15">
      <c r="A58" s="34">
        <v>12</v>
      </c>
      <c r="B58" s="35" t="s">
        <v>128</v>
      </c>
      <c r="C58" s="63" t="s">
        <v>81</v>
      </c>
      <c r="D58" s="35"/>
      <c r="E58" s="51" t="s">
        <v>94</v>
      </c>
      <c r="F58" s="63" t="s">
        <v>96</v>
      </c>
      <c r="G58" s="61">
        <v>3</v>
      </c>
      <c r="H58" s="70">
        <v>1960.6</v>
      </c>
      <c r="I58" s="71">
        <v>1819.3</v>
      </c>
      <c r="J58" s="71">
        <v>1819.3</v>
      </c>
      <c r="K58" s="61">
        <v>70</v>
      </c>
      <c r="L58" s="24">
        <v>7671478.696</v>
      </c>
      <c r="M58" s="61"/>
      <c r="N58" s="61"/>
      <c r="O58" s="61"/>
      <c r="P58" s="73">
        <v>7671478.696</v>
      </c>
      <c r="Q58" s="51">
        <v>4216.72</v>
      </c>
      <c r="R58" s="51">
        <v>4216.72</v>
      </c>
      <c r="S58" s="80">
        <v>44196</v>
      </c>
      <c r="T58" s="61" t="s">
        <v>150</v>
      </c>
    </row>
    <row r="59" spans="1:20" ht="15">
      <c r="A59" s="34">
        <v>13</v>
      </c>
      <c r="B59" s="35" t="s">
        <v>127</v>
      </c>
      <c r="C59" s="63" t="s">
        <v>90</v>
      </c>
      <c r="D59" s="35">
        <v>2011</v>
      </c>
      <c r="E59" s="51" t="s">
        <v>94</v>
      </c>
      <c r="F59" s="63" t="s">
        <v>96</v>
      </c>
      <c r="G59" s="61">
        <v>3</v>
      </c>
      <c r="H59" s="70">
        <v>1979.2</v>
      </c>
      <c r="I59" s="71">
        <v>1835.2</v>
      </c>
      <c r="J59" s="71">
        <v>1835.2</v>
      </c>
      <c r="K59" s="61">
        <v>61</v>
      </c>
      <c r="L59" s="24">
        <v>7738524.544000001</v>
      </c>
      <c r="M59" s="61"/>
      <c r="N59" s="61"/>
      <c r="O59" s="61"/>
      <c r="P59" s="73">
        <v>7738524.544000001</v>
      </c>
      <c r="Q59" s="51">
        <v>4216.72</v>
      </c>
      <c r="R59" s="51">
        <v>4216.72</v>
      </c>
      <c r="S59" s="80">
        <v>44196</v>
      </c>
      <c r="T59" s="61" t="s">
        <v>150</v>
      </c>
    </row>
    <row r="60" spans="1:20" ht="15">
      <c r="A60" s="34">
        <v>14</v>
      </c>
      <c r="B60" s="35" t="s">
        <v>126</v>
      </c>
      <c r="C60" s="63" t="s">
        <v>85</v>
      </c>
      <c r="D60" s="35"/>
      <c r="E60" s="51" t="s">
        <v>95</v>
      </c>
      <c r="F60" s="63" t="s">
        <v>98</v>
      </c>
      <c r="G60" s="61">
        <v>1</v>
      </c>
      <c r="H60" s="59">
        <v>346.6</v>
      </c>
      <c r="I60" s="60">
        <v>329.8</v>
      </c>
      <c r="J60" s="61">
        <v>292.3</v>
      </c>
      <c r="K60" s="61">
        <v>22</v>
      </c>
      <c r="L60" s="24">
        <v>1482526.8539999998</v>
      </c>
      <c r="M60" s="61"/>
      <c r="N60" s="61"/>
      <c r="O60" s="61"/>
      <c r="P60" s="73">
        <v>1482526.8539999998</v>
      </c>
      <c r="Q60" s="51">
        <v>4495.23</v>
      </c>
      <c r="R60" s="51">
        <v>4495.23</v>
      </c>
      <c r="S60" s="80">
        <v>44196</v>
      </c>
      <c r="T60" s="51" t="s">
        <v>149</v>
      </c>
    </row>
    <row r="61" spans="1:20" ht="15">
      <c r="A61" s="34">
        <v>15</v>
      </c>
      <c r="B61" s="35" t="s">
        <v>125</v>
      </c>
      <c r="C61" s="63" t="s">
        <v>85</v>
      </c>
      <c r="D61" s="35"/>
      <c r="E61" s="51" t="s">
        <v>95</v>
      </c>
      <c r="F61" s="63" t="s">
        <v>98</v>
      </c>
      <c r="G61" s="61">
        <v>1</v>
      </c>
      <c r="H61" s="59">
        <v>357.7</v>
      </c>
      <c r="I61" s="60">
        <v>332.1</v>
      </c>
      <c r="J61" s="60">
        <v>332.1</v>
      </c>
      <c r="K61" s="61">
        <v>20</v>
      </c>
      <c r="L61" s="24">
        <v>1492865.883</v>
      </c>
      <c r="M61" s="61"/>
      <c r="N61" s="61"/>
      <c r="O61" s="61"/>
      <c r="P61" s="73">
        <v>1492865.883</v>
      </c>
      <c r="Q61" s="51">
        <v>4495.23</v>
      </c>
      <c r="R61" s="51">
        <v>4495.23</v>
      </c>
      <c r="S61" s="80">
        <v>44196</v>
      </c>
      <c r="T61" s="51" t="s">
        <v>149</v>
      </c>
    </row>
    <row r="62" spans="1:20" ht="15">
      <c r="A62" s="34">
        <v>16</v>
      </c>
      <c r="B62" s="35" t="s">
        <v>124</v>
      </c>
      <c r="C62" s="63" t="s">
        <v>85</v>
      </c>
      <c r="D62" s="61"/>
      <c r="E62" s="51" t="s">
        <v>95</v>
      </c>
      <c r="F62" s="61">
        <v>2</v>
      </c>
      <c r="G62" s="61">
        <v>1</v>
      </c>
      <c r="H62" s="59">
        <v>362.4</v>
      </c>
      <c r="I62" s="60">
        <v>335.8</v>
      </c>
      <c r="J62" s="61">
        <v>296</v>
      </c>
      <c r="K62" s="61">
        <v>21</v>
      </c>
      <c r="L62" s="24">
        <v>1509498.234</v>
      </c>
      <c r="M62" s="61"/>
      <c r="N62" s="61"/>
      <c r="O62" s="61"/>
      <c r="P62" s="73">
        <v>1509498.234</v>
      </c>
      <c r="Q62" s="51">
        <v>4495.23</v>
      </c>
      <c r="R62" s="51">
        <v>4495.23</v>
      </c>
      <c r="S62" s="80">
        <v>44196</v>
      </c>
      <c r="T62" s="51" t="s">
        <v>149</v>
      </c>
    </row>
    <row r="63" spans="1:20" ht="15">
      <c r="A63" s="34">
        <v>17</v>
      </c>
      <c r="B63" s="35" t="s">
        <v>123</v>
      </c>
      <c r="C63" s="63" t="s">
        <v>91</v>
      </c>
      <c r="D63" s="35"/>
      <c r="E63" s="51" t="s">
        <v>95</v>
      </c>
      <c r="F63" s="46">
        <v>2</v>
      </c>
      <c r="G63" s="46">
        <v>1</v>
      </c>
      <c r="H63" s="59">
        <v>362.8</v>
      </c>
      <c r="I63" s="60">
        <v>334</v>
      </c>
      <c r="J63" s="51">
        <v>295.2</v>
      </c>
      <c r="K63" s="46">
        <v>10</v>
      </c>
      <c r="L63" s="24">
        <v>1894200.84</v>
      </c>
      <c r="M63" s="61"/>
      <c r="N63" s="61"/>
      <c r="O63" s="61"/>
      <c r="P63" s="73">
        <v>1894200.84</v>
      </c>
      <c r="Q63" s="51">
        <v>5671.26</v>
      </c>
      <c r="R63" s="51">
        <v>5671.26</v>
      </c>
      <c r="S63" s="80">
        <v>44196</v>
      </c>
      <c r="T63" s="51" t="s">
        <v>149</v>
      </c>
    </row>
    <row r="64" spans="1:20" ht="15">
      <c r="A64" s="34">
        <v>18</v>
      </c>
      <c r="B64" s="35" t="s">
        <v>122</v>
      </c>
      <c r="C64" s="63" t="s">
        <v>92</v>
      </c>
      <c r="D64" s="61"/>
      <c r="E64" s="51" t="s">
        <v>94</v>
      </c>
      <c r="F64" s="61">
        <v>3</v>
      </c>
      <c r="G64" s="61">
        <v>2</v>
      </c>
      <c r="H64" s="70">
        <v>1200.2</v>
      </c>
      <c r="I64" s="71">
        <v>1104.5</v>
      </c>
      <c r="J64" s="71">
        <v>1104.5</v>
      </c>
      <c r="K64" s="61">
        <v>38</v>
      </c>
      <c r="L64" s="24">
        <v>4657367.24</v>
      </c>
      <c r="M64" s="61"/>
      <c r="N64" s="61"/>
      <c r="O64" s="61"/>
      <c r="P64" s="73">
        <v>4657367.24</v>
      </c>
      <c r="Q64" s="51">
        <v>4216.72</v>
      </c>
      <c r="R64" s="51">
        <v>4216.72</v>
      </c>
      <c r="S64" s="80">
        <v>44196</v>
      </c>
      <c r="T64" s="61" t="s">
        <v>150</v>
      </c>
    </row>
    <row r="65" spans="1:20" ht="15">
      <c r="A65" s="34">
        <v>19</v>
      </c>
      <c r="B65" s="35" t="s">
        <v>121</v>
      </c>
      <c r="C65" s="63" t="s">
        <v>92</v>
      </c>
      <c r="D65" s="61">
        <v>2005</v>
      </c>
      <c r="E65" s="51" t="s">
        <v>94</v>
      </c>
      <c r="F65" s="61">
        <v>3</v>
      </c>
      <c r="G65" s="61">
        <v>2</v>
      </c>
      <c r="H65" s="70">
        <v>1194.9</v>
      </c>
      <c r="I65" s="71">
        <v>1098.4</v>
      </c>
      <c r="J65" s="71">
        <v>1098.4</v>
      </c>
      <c r="K65" s="61">
        <v>44</v>
      </c>
      <c r="L65" s="24">
        <v>4631645.248000001</v>
      </c>
      <c r="M65" s="61"/>
      <c r="N65" s="61"/>
      <c r="O65" s="61"/>
      <c r="P65" s="73">
        <v>4631645.248000001</v>
      </c>
      <c r="Q65" s="51">
        <v>4216.72</v>
      </c>
      <c r="R65" s="51">
        <v>4216.72</v>
      </c>
      <c r="S65" s="80">
        <v>44196</v>
      </c>
      <c r="T65" s="61" t="s">
        <v>150</v>
      </c>
    </row>
    <row r="66" spans="1:20" ht="15">
      <c r="A66" s="34">
        <v>20</v>
      </c>
      <c r="B66" s="35" t="s">
        <v>120</v>
      </c>
      <c r="C66" s="63" t="s">
        <v>89</v>
      </c>
      <c r="D66" s="61"/>
      <c r="E66" s="51" t="s">
        <v>94</v>
      </c>
      <c r="F66" s="61">
        <v>5</v>
      </c>
      <c r="G66" s="61">
        <v>4</v>
      </c>
      <c r="H66" s="70">
        <v>2935</v>
      </c>
      <c r="I66" s="71">
        <v>2598.6</v>
      </c>
      <c r="J66" s="61">
        <v>2523.8</v>
      </c>
      <c r="K66" s="61">
        <v>116</v>
      </c>
      <c r="L66" s="24">
        <v>2562401.502</v>
      </c>
      <c r="M66" s="61"/>
      <c r="N66" s="61"/>
      <c r="O66" s="61"/>
      <c r="P66" s="73">
        <v>2562401.502</v>
      </c>
      <c r="Q66" s="51">
        <v>986.07</v>
      </c>
      <c r="R66" s="51">
        <v>986.07</v>
      </c>
      <c r="S66" s="80">
        <v>44196</v>
      </c>
      <c r="T66" s="51" t="s">
        <v>149</v>
      </c>
    </row>
    <row r="67" spans="1:20" ht="15">
      <c r="A67" s="34">
        <v>21</v>
      </c>
      <c r="B67" s="35" t="s">
        <v>119</v>
      </c>
      <c r="C67" s="63" t="s">
        <v>86</v>
      </c>
      <c r="D67" s="61">
        <v>2008</v>
      </c>
      <c r="E67" s="51" t="s">
        <v>94</v>
      </c>
      <c r="F67" s="61">
        <v>3</v>
      </c>
      <c r="G67" s="61">
        <v>2</v>
      </c>
      <c r="H67" s="70">
        <v>1176.6</v>
      </c>
      <c r="I67" s="71">
        <v>1039.9</v>
      </c>
      <c r="J67" s="71">
        <v>1039.9</v>
      </c>
      <c r="K67" s="61">
        <v>47</v>
      </c>
      <c r="L67" s="24">
        <v>4384967.1280000005</v>
      </c>
      <c r="M67" s="61"/>
      <c r="N67" s="61"/>
      <c r="O67" s="61"/>
      <c r="P67" s="73">
        <v>4384967.1280000005</v>
      </c>
      <c r="Q67" s="51">
        <v>4216.72</v>
      </c>
      <c r="R67" s="51">
        <v>4216.72</v>
      </c>
      <c r="S67" s="80">
        <v>44196</v>
      </c>
      <c r="T67" s="61" t="s">
        <v>150</v>
      </c>
    </row>
    <row r="68" spans="1:20" ht="15">
      <c r="A68" s="34">
        <v>22</v>
      </c>
      <c r="B68" s="35" t="s">
        <v>118</v>
      </c>
      <c r="C68" s="63" t="s">
        <v>88</v>
      </c>
      <c r="D68" s="61"/>
      <c r="E68" s="51" t="s">
        <v>94</v>
      </c>
      <c r="F68" s="61">
        <v>3</v>
      </c>
      <c r="G68" s="61">
        <v>2</v>
      </c>
      <c r="H68" s="70">
        <v>1165</v>
      </c>
      <c r="I68" s="71">
        <v>1026</v>
      </c>
      <c r="J68" s="71">
        <v>1026</v>
      </c>
      <c r="K68" s="61">
        <v>52</v>
      </c>
      <c r="L68" s="24">
        <v>4326354.720000001</v>
      </c>
      <c r="M68" s="61"/>
      <c r="N68" s="61"/>
      <c r="O68" s="61"/>
      <c r="P68" s="73">
        <v>4326354.720000001</v>
      </c>
      <c r="Q68" s="51">
        <v>4216.72</v>
      </c>
      <c r="R68" s="51">
        <v>4216.72</v>
      </c>
      <c r="S68" s="80">
        <v>44196</v>
      </c>
      <c r="T68" s="61" t="s">
        <v>150</v>
      </c>
    </row>
    <row r="69" spans="1:20" ht="15">
      <c r="A69" s="34">
        <v>23</v>
      </c>
      <c r="B69" s="35" t="s">
        <v>117</v>
      </c>
      <c r="C69" s="63" t="s">
        <v>77</v>
      </c>
      <c r="D69" s="61"/>
      <c r="E69" s="51" t="s">
        <v>95</v>
      </c>
      <c r="F69" s="61">
        <v>2</v>
      </c>
      <c r="G69" s="61">
        <v>1</v>
      </c>
      <c r="H69" s="59">
        <v>359.8</v>
      </c>
      <c r="I69" s="60">
        <v>333.4</v>
      </c>
      <c r="J69" s="60">
        <v>333.4</v>
      </c>
      <c r="K69" s="61">
        <v>17</v>
      </c>
      <c r="L69" s="24">
        <v>1498709.6819999998</v>
      </c>
      <c r="M69" s="61"/>
      <c r="N69" s="61"/>
      <c r="O69" s="61"/>
      <c r="P69" s="73">
        <v>1498709.6819999998</v>
      </c>
      <c r="Q69" s="51">
        <v>4495.23</v>
      </c>
      <c r="R69" s="51">
        <v>4495.23</v>
      </c>
      <c r="S69" s="80">
        <v>44196</v>
      </c>
      <c r="T69" s="51" t="s">
        <v>149</v>
      </c>
    </row>
    <row r="70" spans="1:20" ht="15">
      <c r="A70" s="34">
        <v>24</v>
      </c>
      <c r="B70" s="35" t="s">
        <v>116</v>
      </c>
      <c r="C70" s="63" t="s">
        <v>77</v>
      </c>
      <c r="D70" s="61"/>
      <c r="E70" s="51" t="s">
        <v>95</v>
      </c>
      <c r="F70" s="61">
        <v>2</v>
      </c>
      <c r="G70" s="61">
        <v>1</v>
      </c>
      <c r="H70" s="59">
        <v>360.5</v>
      </c>
      <c r="I70" s="60">
        <v>333.8</v>
      </c>
      <c r="J70" s="60">
        <v>333.8</v>
      </c>
      <c r="K70" s="61">
        <v>12</v>
      </c>
      <c r="L70" s="24">
        <v>1500507.774</v>
      </c>
      <c r="M70" s="61"/>
      <c r="N70" s="61"/>
      <c r="O70" s="61"/>
      <c r="P70" s="73">
        <v>1500507.774</v>
      </c>
      <c r="Q70" s="51">
        <v>4495.23</v>
      </c>
      <c r="R70" s="51">
        <v>4495.23</v>
      </c>
      <c r="S70" s="80">
        <v>44196</v>
      </c>
      <c r="T70" s="51" t="s">
        <v>149</v>
      </c>
    </row>
    <row r="71" spans="1:20" ht="15">
      <c r="A71" s="34">
        <v>25</v>
      </c>
      <c r="B71" s="35" t="s">
        <v>115</v>
      </c>
      <c r="C71" s="63" t="s">
        <v>77</v>
      </c>
      <c r="D71" s="61"/>
      <c r="E71" s="51" t="s">
        <v>95</v>
      </c>
      <c r="F71" s="61">
        <v>2</v>
      </c>
      <c r="G71" s="61">
        <v>1</v>
      </c>
      <c r="H71" s="59">
        <v>361.2</v>
      </c>
      <c r="I71" s="60">
        <v>334.5</v>
      </c>
      <c r="J71" s="61">
        <v>294.9</v>
      </c>
      <c r="K71" s="61">
        <v>16</v>
      </c>
      <c r="L71" s="24">
        <v>1503654.4349999998</v>
      </c>
      <c r="M71" s="61"/>
      <c r="N71" s="61"/>
      <c r="O71" s="61"/>
      <c r="P71" s="73">
        <v>1503654.4349999998</v>
      </c>
      <c r="Q71" s="51">
        <v>4495.23</v>
      </c>
      <c r="R71" s="51">
        <v>4495.23</v>
      </c>
      <c r="S71" s="80">
        <v>44196</v>
      </c>
      <c r="T71" s="51" t="s">
        <v>149</v>
      </c>
    </row>
    <row r="72" spans="1:20" ht="15">
      <c r="A72" s="34">
        <v>26</v>
      </c>
      <c r="B72" s="35" t="s">
        <v>114</v>
      </c>
      <c r="C72" s="63" t="s">
        <v>93</v>
      </c>
      <c r="D72" s="61"/>
      <c r="E72" s="51" t="s">
        <v>95</v>
      </c>
      <c r="F72" s="61">
        <v>2</v>
      </c>
      <c r="G72" s="61">
        <v>1</v>
      </c>
      <c r="H72" s="74">
        <v>422.8</v>
      </c>
      <c r="I72" s="74">
        <v>387.4</v>
      </c>
      <c r="J72" s="61">
        <v>344.8</v>
      </c>
      <c r="K72" s="61">
        <v>21</v>
      </c>
      <c r="L72" s="24">
        <v>2197046.124</v>
      </c>
      <c r="M72" s="61"/>
      <c r="N72" s="61"/>
      <c r="O72" s="61"/>
      <c r="P72" s="73">
        <v>2197046.124</v>
      </c>
      <c r="Q72" s="51">
        <v>5671.26</v>
      </c>
      <c r="R72" s="51">
        <v>5671.26</v>
      </c>
      <c r="S72" s="80">
        <v>44196</v>
      </c>
      <c r="T72" s="51" t="s">
        <v>149</v>
      </c>
    </row>
    <row r="73" spans="1:20" ht="15">
      <c r="A73" s="34">
        <v>27</v>
      </c>
      <c r="B73" s="35" t="s">
        <v>113</v>
      </c>
      <c r="C73" s="63" t="s">
        <v>77</v>
      </c>
      <c r="D73" s="61">
        <v>2011</v>
      </c>
      <c r="E73" s="51" t="s">
        <v>94</v>
      </c>
      <c r="F73" s="61">
        <v>3</v>
      </c>
      <c r="G73" s="61">
        <v>4</v>
      </c>
      <c r="H73" s="70">
        <v>1736.3</v>
      </c>
      <c r="I73" s="71">
        <v>1591.8</v>
      </c>
      <c r="J73" s="61">
        <v>1499.8</v>
      </c>
      <c r="K73" s="61">
        <v>82</v>
      </c>
      <c r="L73" s="24">
        <v>6712174.896000001</v>
      </c>
      <c r="M73" s="61"/>
      <c r="N73" s="61"/>
      <c r="O73" s="61"/>
      <c r="P73" s="73">
        <v>6712174.896000001</v>
      </c>
      <c r="Q73" s="51">
        <v>4216.72</v>
      </c>
      <c r="R73" s="51">
        <v>4216.72</v>
      </c>
      <c r="S73" s="80">
        <v>44196</v>
      </c>
      <c r="T73" s="51" t="s">
        <v>149</v>
      </c>
    </row>
    <row r="74" spans="1:20" ht="15.75">
      <c r="A74" s="7"/>
      <c r="B74" s="12"/>
      <c r="C74" s="12"/>
      <c r="D74" s="12"/>
      <c r="E74" s="12"/>
      <c r="F74" s="12"/>
      <c r="G74" s="12"/>
      <c r="H74" s="18"/>
      <c r="I74" s="16"/>
      <c r="J74" s="16"/>
      <c r="K74" s="12"/>
      <c r="L74" s="13"/>
      <c r="M74" s="12"/>
      <c r="N74" s="12"/>
      <c r="O74" s="12"/>
      <c r="P74" s="12"/>
      <c r="Q74" s="12"/>
      <c r="R74" s="12"/>
      <c r="S74" s="12"/>
      <c r="T74" s="12"/>
    </row>
  </sheetData>
  <sheetProtection/>
  <mergeCells count="27">
    <mergeCell ref="E5:E8"/>
    <mergeCell ref="T5:T8"/>
    <mergeCell ref="M6:P6"/>
    <mergeCell ref="F5:F8"/>
    <mergeCell ref="K5:K7"/>
    <mergeCell ref="L5:P5"/>
    <mergeCell ref="R5:R7"/>
    <mergeCell ref="C5:D5"/>
    <mergeCell ref="S5:S8"/>
    <mergeCell ref="Q5:Q7"/>
    <mergeCell ref="S3:T3"/>
    <mergeCell ref="H5:H7"/>
    <mergeCell ref="I5:J5"/>
    <mergeCell ref="B1:Q3"/>
    <mergeCell ref="D6:D8"/>
    <mergeCell ref="I6:I7"/>
    <mergeCell ref="L6:L7"/>
    <mergeCell ref="R1:T2"/>
    <mergeCell ref="G5:G8"/>
    <mergeCell ref="J6:J7"/>
    <mergeCell ref="A46:B46"/>
    <mergeCell ref="C6:C8"/>
    <mergeCell ref="A10:B10"/>
    <mergeCell ref="A12:B12"/>
    <mergeCell ref="A27:B27"/>
    <mergeCell ref="A5:A8"/>
    <mergeCell ref="B5:B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zoomScale="84" zoomScaleNormal="84" zoomScalePageLayoutView="0" workbookViewId="0" topLeftCell="C1">
      <selection activeCell="G18" sqref="G18"/>
    </sheetView>
  </sheetViews>
  <sheetFormatPr defaultColWidth="9.140625" defaultRowHeight="15"/>
  <cols>
    <col min="1" max="1" width="5.00390625" style="0" customWidth="1"/>
    <col min="2" max="2" width="35.8515625" style="0" customWidth="1"/>
    <col min="3" max="3" width="16.8515625" style="0" customWidth="1"/>
    <col min="4" max="4" width="12.421875" style="0" bestFit="1" customWidth="1"/>
    <col min="5" max="5" width="13.28125" style="0" customWidth="1"/>
    <col min="6" max="6" width="13.421875" style="0" customWidth="1"/>
    <col min="7" max="7" width="14.8515625" style="0" customWidth="1"/>
    <col min="8" max="8" width="13.28125" style="0" customWidth="1"/>
    <col min="9" max="9" width="14.421875" style="0" customWidth="1"/>
    <col min="10" max="10" width="15.7109375" style="0" customWidth="1"/>
    <col min="11" max="11" width="6.140625" style="0" customWidth="1"/>
    <col min="12" max="12" width="6.28125" style="0" customWidth="1"/>
    <col min="14" max="14" width="13.8515625" style="0" customWidth="1"/>
    <col min="16" max="16" width="12.28125" style="0" customWidth="1"/>
    <col min="17" max="17" width="11.421875" style="0" customWidth="1"/>
    <col min="18" max="18" width="15.57421875" style="0" customWidth="1"/>
    <col min="19" max="19" width="7.8515625" style="0" customWidth="1"/>
    <col min="20" max="20" width="12.7109375" style="0" customWidth="1"/>
    <col min="21" max="21" width="5.28125" style="0" customWidth="1"/>
    <col min="22" max="22" width="7.28125" style="0" customWidth="1"/>
    <col min="23" max="23" width="13.57421875" style="0" customWidth="1"/>
    <col min="24" max="24" width="7.7109375" style="0" customWidth="1"/>
    <col min="25" max="25" width="7.140625" style="0" customWidth="1"/>
    <col min="26" max="26" width="7.28125" style="0" customWidth="1"/>
    <col min="27" max="27" width="5.140625" style="0" customWidth="1"/>
    <col min="28" max="28" width="13.00390625" style="0" bestFit="1" customWidth="1"/>
  </cols>
  <sheetData>
    <row r="1" spans="1:10" ht="18.75">
      <c r="A1" s="8"/>
      <c r="J1" s="83" t="s">
        <v>198</v>
      </c>
    </row>
    <row r="2" spans="1:18" ht="11.25" customHeight="1">
      <c r="A2" s="9"/>
      <c r="D2" s="107" t="s">
        <v>199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27" ht="11.25" customHeight="1">
      <c r="A3" s="9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Z3" s="113" t="s">
        <v>59</v>
      </c>
      <c r="AA3" s="113"/>
    </row>
    <row r="4" ht="18.75">
      <c r="A4" s="9"/>
    </row>
    <row r="5" spans="1:27" ht="43.5" customHeight="1">
      <c r="A5" s="116" t="s">
        <v>32</v>
      </c>
      <c r="B5" s="106" t="s">
        <v>1</v>
      </c>
      <c r="C5" s="106" t="s">
        <v>58</v>
      </c>
      <c r="D5" s="108" t="s">
        <v>33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106" t="s">
        <v>34</v>
      </c>
      <c r="V5" s="106"/>
      <c r="W5" s="106"/>
      <c r="X5" s="106"/>
      <c r="Y5" s="106"/>
      <c r="Z5" s="106"/>
      <c r="AA5" s="106"/>
    </row>
    <row r="6" spans="1:27" ht="185.25" customHeight="1">
      <c r="A6" s="116"/>
      <c r="B6" s="106"/>
      <c r="C6" s="106"/>
      <c r="D6" s="106" t="s">
        <v>35</v>
      </c>
      <c r="E6" s="106"/>
      <c r="F6" s="106"/>
      <c r="G6" s="106"/>
      <c r="H6" s="106"/>
      <c r="I6" s="106"/>
      <c r="J6" s="111" t="s">
        <v>151</v>
      </c>
      <c r="K6" s="105" t="s">
        <v>36</v>
      </c>
      <c r="L6" s="105"/>
      <c r="M6" s="105" t="s">
        <v>37</v>
      </c>
      <c r="N6" s="105"/>
      <c r="O6" s="105" t="s">
        <v>38</v>
      </c>
      <c r="P6" s="105"/>
      <c r="Q6" s="105" t="s">
        <v>39</v>
      </c>
      <c r="R6" s="105"/>
      <c r="S6" s="105" t="s">
        <v>40</v>
      </c>
      <c r="T6" s="105"/>
      <c r="U6" s="105" t="s">
        <v>41</v>
      </c>
      <c r="V6" s="103" t="s">
        <v>42</v>
      </c>
      <c r="W6" s="105" t="s">
        <v>43</v>
      </c>
      <c r="X6" s="103" t="s">
        <v>44</v>
      </c>
      <c r="Y6" s="105" t="s">
        <v>45</v>
      </c>
      <c r="Z6" s="105" t="s">
        <v>46</v>
      </c>
      <c r="AA6" s="103" t="s">
        <v>47</v>
      </c>
    </row>
    <row r="7" spans="1:27" ht="13.5" customHeight="1">
      <c r="A7" s="116"/>
      <c r="B7" s="106"/>
      <c r="C7" s="106"/>
      <c r="D7" s="75" t="s">
        <v>48</v>
      </c>
      <c r="E7" s="75" t="s">
        <v>49</v>
      </c>
      <c r="F7" s="75" t="s">
        <v>50</v>
      </c>
      <c r="G7" s="75" t="s">
        <v>51</v>
      </c>
      <c r="H7" s="75" t="s">
        <v>52</v>
      </c>
      <c r="I7" s="75" t="s">
        <v>53</v>
      </c>
      <c r="J7" s="112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4"/>
      <c r="W7" s="105"/>
      <c r="X7" s="104"/>
      <c r="Y7" s="105"/>
      <c r="Z7" s="105"/>
      <c r="AA7" s="104"/>
    </row>
    <row r="8" spans="1:27" ht="15">
      <c r="A8" s="116"/>
      <c r="B8" s="106"/>
      <c r="C8" s="75" t="s">
        <v>23</v>
      </c>
      <c r="D8" s="75" t="s">
        <v>23</v>
      </c>
      <c r="E8" s="75" t="s">
        <v>23</v>
      </c>
      <c r="F8" s="75" t="s">
        <v>23</v>
      </c>
      <c r="G8" s="75" t="s">
        <v>23</v>
      </c>
      <c r="H8" s="75" t="s">
        <v>54</v>
      </c>
      <c r="I8" s="75" t="s">
        <v>23</v>
      </c>
      <c r="J8" s="75" t="s">
        <v>23</v>
      </c>
      <c r="K8" s="75" t="s">
        <v>55</v>
      </c>
      <c r="L8" s="75" t="s">
        <v>23</v>
      </c>
      <c r="M8" s="75" t="s">
        <v>21</v>
      </c>
      <c r="N8" s="75" t="s">
        <v>23</v>
      </c>
      <c r="O8" s="75" t="s">
        <v>21</v>
      </c>
      <c r="P8" s="75" t="s">
        <v>23</v>
      </c>
      <c r="Q8" s="75" t="s">
        <v>21</v>
      </c>
      <c r="R8" s="75" t="s">
        <v>23</v>
      </c>
      <c r="S8" s="75" t="s">
        <v>56</v>
      </c>
      <c r="T8" s="75" t="s">
        <v>23</v>
      </c>
      <c r="U8" s="75" t="s">
        <v>23</v>
      </c>
      <c r="V8" s="75" t="s">
        <v>23</v>
      </c>
      <c r="W8" s="75" t="s">
        <v>23</v>
      </c>
      <c r="X8" s="75" t="s">
        <v>23</v>
      </c>
      <c r="Y8" s="75" t="s">
        <v>23</v>
      </c>
      <c r="Z8" s="75" t="s">
        <v>23</v>
      </c>
      <c r="AA8" s="75" t="s">
        <v>23</v>
      </c>
    </row>
    <row r="9" spans="1:27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5">
        <v>27</v>
      </c>
    </row>
    <row r="10" spans="1:28" ht="15" customHeight="1">
      <c r="A10" s="114" t="s">
        <v>57</v>
      </c>
      <c r="B10" s="115"/>
      <c r="C10" s="20">
        <f>C12+C27+C46</f>
        <v>208099346.86699998</v>
      </c>
      <c r="D10" s="20">
        <f>D12+D27+D46</f>
        <v>7170074.6</v>
      </c>
      <c r="E10" s="20">
        <f>E12+E27+E46</f>
        <v>40071657.86</v>
      </c>
      <c r="F10" s="20">
        <v>0</v>
      </c>
      <c r="G10" s="20">
        <f>G12+G27+G46</f>
        <v>21017167.054</v>
      </c>
      <c r="H10" s="20"/>
      <c r="J10" s="20">
        <f>J12+I27+J46</f>
        <v>11045848.546999998</v>
      </c>
      <c r="K10" s="20"/>
      <c r="L10" s="20"/>
      <c r="M10" s="20">
        <f>M12+M27+M46</f>
        <v>0</v>
      </c>
      <c r="N10" s="20">
        <f>N12+N27+N46</f>
        <v>26240006.078999996</v>
      </c>
      <c r="O10" s="20">
        <v>0</v>
      </c>
      <c r="P10" s="20">
        <f>P12+P27+P46</f>
        <v>1119890.5250000001</v>
      </c>
      <c r="Q10" s="20">
        <f>Q12+Q27+Q46</f>
        <v>0</v>
      </c>
      <c r="R10" s="20">
        <f>R12+R27+R46</f>
        <v>77707840.059</v>
      </c>
      <c r="S10" s="20">
        <f>S12+S27+S46</f>
        <v>0</v>
      </c>
      <c r="T10" s="20">
        <f>T12+T27+T46</f>
        <v>4167858.2399999998</v>
      </c>
      <c r="U10" s="20"/>
      <c r="V10" s="20"/>
      <c r="W10" s="20">
        <f>W12+W27+W46</f>
        <v>6869030.112</v>
      </c>
      <c r="X10" s="20"/>
      <c r="Y10" s="20"/>
      <c r="Z10" s="20"/>
      <c r="AA10" s="20"/>
      <c r="AB10" s="17"/>
    </row>
    <row r="11" spans="1:27" ht="15" customHeight="1">
      <c r="A11" s="37"/>
      <c r="B11" s="3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5" customFormat="1" ht="15" customHeight="1">
      <c r="A12" s="94" t="s">
        <v>29</v>
      </c>
      <c r="B12" s="94"/>
      <c r="C12" s="39">
        <v>225758.54</v>
      </c>
      <c r="D12" s="39">
        <f>SUM(D22:D25)</f>
        <v>0</v>
      </c>
      <c r="E12" s="39">
        <f>SUM(E19:E25)</f>
        <v>0</v>
      </c>
      <c r="F12" s="40">
        <v>0</v>
      </c>
      <c r="G12" s="39">
        <f>SUM(G18:G25)</f>
        <v>0</v>
      </c>
      <c r="H12" s="40">
        <v>0</v>
      </c>
      <c r="I12" s="81">
        <v>0</v>
      </c>
      <c r="J12" s="39">
        <v>225758.54</v>
      </c>
      <c r="K12" s="40"/>
      <c r="L12" s="40"/>
      <c r="M12" s="41">
        <v>0</v>
      </c>
      <c r="N12" s="39">
        <f>SUM(N15:N25)</f>
        <v>0</v>
      </c>
      <c r="O12" s="40"/>
      <c r="P12" s="40"/>
      <c r="Q12" s="41">
        <v>0</v>
      </c>
      <c r="R12" s="39">
        <f>SUM(R13:R25)</f>
        <v>0</v>
      </c>
      <c r="S12" s="41">
        <v>0</v>
      </c>
      <c r="T12" s="39">
        <f>SUM(T13:T25)</f>
        <v>0</v>
      </c>
      <c r="U12" s="40"/>
      <c r="V12" s="40"/>
      <c r="W12" s="39">
        <f>SUM(W18:W25)</f>
        <v>0</v>
      </c>
      <c r="X12" s="40"/>
      <c r="Y12" s="40"/>
      <c r="Z12" s="40"/>
      <c r="AA12" s="40"/>
    </row>
    <row r="13" spans="1:27" ht="15">
      <c r="A13" s="34">
        <v>1</v>
      </c>
      <c r="B13" s="35" t="s">
        <v>152</v>
      </c>
      <c r="C13" s="24">
        <v>27220.215</v>
      </c>
      <c r="D13" s="24"/>
      <c r="E13" s="24"/>
      <c r="F13" s="24"/>
      <c r="G13" s="24"/>
      <c r="H13" s="24"/>
      <c r="I13" s="16"/>
      <c r="J13" s="24">
        <v>27220.215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5">
      <c r="A14" s="34">
        <v>2</v>
      </c>
      <c r="B14" s="35" t="s">
        <v>153</v>
      </c>
      <c r="C14" s="24">
        <v>28527.645000000004</v>
      </c>
      <c r="D14" s="24"/>
      <c r="E14" s="24"/>
      <c r="F14" s="24"/>
      <c r="G14" s="24"/>
      <c r="H14" s="24"/>
      <c r="I14" s="16"/>
      <c r="J14" s="24">
        <v>28527.645000000004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5">
      <c r="A15" s="34">
        <v>3</v>
      </c>
      <c r="B15" s="35" t="s">
        <v>154</v>
      </c>
      <c r="C15" s="24">
        <v>25951.59</v>
      </c>
      <c r="D15" s="24"/>
      <c r="E15" s="24"/>
      <c r="F15" s="24"/>
      <c r="G15" s="24"/>
      <c r="H15" s="24"/>
      <c r="I15" s="16"/>
      <c r="J15" s="24">
        <v>25951.59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5" customFormat="1" ht="15" customHeight="1">
      <c r="A16" s="34">
        <v>4</v>
      </c>
      <c r="B16" s="35" t="s">
        <v>155</v>
      </c>
      <c r="C16" s="24">
        <v>18936.84</v>
      </c>
      <c r="D16" s="20"/>
      <c r="E16" s="20"/>
      <c r="F16" s="20"/>
      <c r="G16" s="20"/>
      <c r="H16" s="20"/>
      <c r="I16" s="81"/>
      <c r="J16" s="24">
        <v>18936.84</v>
      </c>
      <c r="K16" s="20"/>
      <c r="L16" s="20"/>
      <c r="M16" s="24"/>
      <c r="N16" s="24"/>
      <c r="O16" s="20"/>
      <c r="P16" s="20"/>
      <c r="Q16" s="20"/>
      <c r="R16" s="24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5">
      <c r="A17" s="34">
        <v>5</v>
      </c>
      <c r="B17" s="35" t="s">
        <v>156</v>
      </c>
      <c r="C17" s="24">
        <v>20247.255</v>
      </c>
      <c r="D17" s="24"/>
      <c r="E17" s="24"/>
      <c r="F17" s="24"/>
      <c r="G17" s="24"/>
      <c r="H17" s="24"/>
      <c r="I17" s="16"/>
      <c r="J17" s="24">
        <v>20247.255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5">
      <c r="A18" s="34">
        <v>6</v>
      </c>
      <c r="B18" s="35" t="s">
        <v>157</v>
      </c>
      <c r="C18" s="24">
        <v>14005.62</v>
      </c>
      <c r="D18" s="24"/>
      <c r="E18" s="24"/>
      <c r="F18" s="24"/>
      <c r="G18" s="24"/>
      <c r="H18" s="24"/>
      <c r="I18" s="16"/>
      <c r="J18" s="24">
        <v>14005.62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18" customHeight="1">
      <c r="A19" s="34">
        <v>7</v>
      </c>
      <c r="B19" s="35" t="s">
        <v>158</v>
      </c>
      <c r="C19" s="24">
        <v>10005.72</v>
      </c>
      <c r="D19" s="24"/>
      <c r="E19" s="24"/>
      <c r="F19" s="24"/>
      <c r="G19" s="24"/>
      <c r="H19" s="24"/>
      <c r="I19" s="16"/>
      <c r="J19" s="24">
        <v>10005.72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s="5" customFormat="1" ht="16.5" customHeight="1">
      <c r="A20" s="34">
        <v>8</v>
      </c>
      <c r="B20" s="35" t="s">
        <v>159</v>
      </c>
      <c r="C20" s="24">
        <v>15981.69</v>
      </c>
      <c r="D20" s="20"/>
      <c r="E20" s="20"/>
      <c r="F20" s="20"/>
      <c r="G20" s="20"/>
      <c r="H20" s="20"/>
      <c r="I20" s="81"/>
      <c r="J20" s="24">
        <v>15981.69</v>
      </c>
      <c r="K20" s="20"/>
      <c r="L20" s="20"/>
      <c r="M20" s="24"/>
      <c r="N20" s="20"/>
      <c r="O20" s="20"/>
      <c r="P20" s="20"/>
      <c r="Q20" s="24"/>
      <c r="R20" s="24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5">
      <c r="A21" s="34">
        <v>9</v>
      </c>
      <c r="B21" s="35" t="s">
        <v>160</v>
      </c>
      <c r="C21" s="24">
        <v>14525.010000000002</v>
      </c>
      <c r="D21" s="24"/>
      <c r="E21" s="24"/>
      <c r="F21" s="24"/>
      <c r="G21" s="24"/>
      <c r="H21" s="24"/>
      <c r="I21" s="16"/>
      <c r="J21" s="24">
        <v>14525.010000000002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5">
      <c r="A22" s="34">
        <v>10</v>
      </c>
      <c r="B22" s="35" t="s">
        <v>161</v>
      </c>
      <c r="C22" s="24">
        <v>14202.630000000001</v>
      </c>
      <c r="D22" s="24"/>
      <c r="E22" s="24"/>
      <c r="F22" s="24"/>
      <c r="G22" s="24"/>
      <c r="H22" s="24"/>
      <c r="I22" s="16"/>
      <c r="J22" s="24">
        <v>14202.630000000001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5">
      <c r="A23" s="34">
        <v>11</v>
      </c>
      <c r="B23" s="35" t="s">
        <v>162</v>
      </c>
      <c r="C23" s="24">
        <v>14620.53</v>
      </c>
      <c r="D23" s="24"/>
      <c r="E23" s="24"/>
      <c r="F23" s="24"/>
      <c r="G23" s="24"/>
      <c r="H23" s="24"/>
      <c r="I23" s="16"/>
      <c r="J23" s="24">
        <v>14620.53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5">
      <c r="A24" s="34">
        <v>12</v>
      </c>
      <c r="B24" s="35" t="s">
        <v>163</v>
      </c>
      <c r="C24" s="24">
        <v>9969.9</v>
      </c>
      <c r="D24" s="20"/>
      <c r="E24" s="24"/>
      <c r="F24" s="20"/>
      <c r="G24" s="20"/>
      <c r="H24" s="20"/>
      <c r="I24" s="16"/>
      <c r="J24" s="24">
        <v>9969.9</v>
      </c>
      <c r="K24" s="20"/>
      <c r="L24" s="20"/>
      <c r="M24" s="24"/>
      <c r="N24" s="24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5">
      <c r="A25" s="34">
        <v>13</v>
      </c>
      <c r="B25" s="35" t="s">
        <v>164</v>
      </c>
      <c r="C25" s="24">
        <v>11563.89</v>
      </c>
      <c r="D25" s="24"/>
      <c r="E25" s="24"/>
      <c r="F25" s="24"/>
      <c r="G25" s="24"/>
      <c r="H25" s="24"/>
      <c r="I25" s="16"/>
      <c r="J25" s="24">
        <v>11563.89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42"/>
      <c r="X25" s="24"/>
      <c r="Y25" s="24"/>
      <c r="Z25" s="24"/>
      <c r="AA25" s="24"/>
    </row>
    <row r="26" spans="1:27" ht="15">
      <c r="A26" s="36"/>
      <c r="B26" s="76" t="s">
        <v>165</v>
      </c>
      <c r="C26" s="39">
        <v>225758.54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16"/>
      <c r="J26" s="40">
        <v>225758.54</v>
      </c>
      <c r="K26" s="40">
        <v>0</v>
      </c>
      <c r="L26" s="40">
        <v>0</v>
      </c>
      <c r="M26" s="39">
        <v>0</v>
      </c>
      <c r="N26" s="40">
        <v>0</v>
      </c>
      <c r="O26" s="40">
        <v>0</v>
      </c>
      <c r="P26" s="40">
        <v>0</v>
      </c>
      <c r="Q26" s="39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</row>
    <row r="27" spans="1:27" ht="15">
      <c r="A27" s="89" t="s">
        <v>27</v>
      </c>
      <c r="B27" s="90"/>
      <c r="C27" s="39">
        <f>SUM(C28:C44)</f>
        <v>76577279.688</v>
      </c>
      <c r="D27" s="39">
        <f>SUM(D28:D44)</f>
        <v>3748193.1</v>
      </c>
      <c r="E27" s="39">
        <f>SUM(E28:E44)</f>
        <v>20947663.71</v>
      </c>
      <c r="F27" s="39">
        <f>SUM(F29:F37)</f>
        <v>1420685.42</v>
      </c>
      <c r="G27" s="39">
        <f>SUM(G29:G44)</f>
        <v>10986831.368999999</v>
      </c>
      <c r="H27" s="39">
        <f>SUM(H29:H37)</f>
        <v>0</v>
      </c>
      <c r="I27" s="39">
        <f>SUM(I29:I44)</f>
        <v>10820090.007</v>
      </c>
      <c r="J27" s="39">
        <v>0</v>
      </c>
      <c r="K27" s="40"/>
      <c r="L27" s="40"/>
      <c r="M27" s="43"/>
      <c r="N27" s="39">
        <f>SUM(N36:N44)</f>
        <v>11789190.197999999</v>
      </c>
      <c r="O27" s="40"/>
      <c r="P27" s="40"/>
      <c r="Q27" s="41"/>
      <c r="R27" s="39">
        <f>SUM(R28:R44)</f>
        <v>12004158.496</v>
      </c>
      <c r="S27" s="41"/>
      <c r="T27" s="39">
        <f>SUM(T33:T44)</f>
        <v>2082684.2399999998</v>
      </c>
      <c r="U27" s="40"/>
      <c r="V27" s="40"/>
      <c r="W27" s="39">
        <f>SUM(W38:W44)</f>
        <v>2777783.148</v>
      </c>
      <c r="X27" s="40"/>
      <c r="Y27" s="40"/>
      <c r="Z27" s="40"/>
      <c r="AA27" s="40"/>
    </row>
    <row r="28" spans="1:27" ht="15">
      <c r="A28" s="34">
        <v>1</v>
      </c>
      <c r="B28" s="35" t="s">
        <v>166</v>
      </c>
      <c r="C28" s="24">
        <v>2536357.08</v>
      </c>
      <c r="D28" s="20"/>
      <c r="E28" s="20"/>
      <c r="F28" s="20"/>
      <c r="G28" s="20"/>
      <c r="H28" s="20"/>
      <c r="I28" s="20"/>
      <c r="J28" s="20"/>
      <c r="K28" s="20"/>
      <c r="L28" s="20"/>
      <c r="M28" s="24"/>
      <c r="N28" s="20"/>
      <c r="O28" s="20"/>
      <c r="P28" s="20"/>
      <c r="Q28" s="24"/>
      <c r="R28" s="24">
        <v>2536357.08</v>
      </c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15">
      <c r="A29" s="34">
        <v>2</v>
      </c>
      <c r="B29" s="35" t="s">
        <v>153</v>
      </c>
      <c r="C29" s="24">
        <f>D29+E29+F29+G29+I29</f>
        <v>12984618.05</v>
      </c>
      <c r="D29" s="24">
        <v>975769.7000000001</v>
      </c>
      <c r="E29" s="24">
        <v>5453319.7700000005</v>
      </c>
      <c r="F29" s="24">
        <v>878517.6680000001</v>
      </c>
      <c r="G29" s="24">
        <f>955.7*2992.79</f>
        <v>2860209.403</v>
      </c>
      <c r="H29" s="24">
        <v>0</v>
      </c>
      <c r="I29" s="24">
        <f>955.7*2947.37</f>
        <v>2816801.509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5">
      <c r="A30" s="34">
        <v>3</v>
      </c>
      <c r="B30" s="35" t="s">
        <v>167</v>
      </c>
      <c r="C30" s="24">
        <v>6400980.96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v>6400980.96</v>
      </c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5">
      <c r="A31" s="34">
        <v>4</v>
      </c>
      <c r="B31" s="35" t="s">
        <v>155</v>
      </c>
      <c r="C31" s="24">
        <f>D31+E31+F31+G31+H31+I31</f>
        <v>8036109.744</v>
      </c>
      <c r="D31" s="24">
        <v>647722.4</v>
      </c>
      <c r="E31" s="24">
        <v>3619949.8400000003</v>
      </c>
      <c r="F31" s="24">
        <v>0</v>
      </c>
      <c r="G31" s="24">
        <f>634.4*2992.79</f>
        <v>1898625.976</v>
      </c>
      <c r="H31" s="24">
        <v>0</v>
      </c>
      <c r="I31" s="24">
        <f>634.4*2947.37</f>
        <v>1869811.528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5">
      <c r="A32" s="34">
        <v>5</v>
      </c>
      <c r="B32" s="35" t="s">
        <v>157</v>
      </c>
      <c r="C32" s="24">
        <f>D32+E32+F32+G32+H32+I32</f>
        <v>5943478.392</v>
      </c>
      <c r="D32" s="24">
        <v>479053.2</v>
      </c>
      <c r="E32" s="24">
        <v>2677302.12</v>
      </c>
      <c r="F32" s="24">
        <v>0</v>
      </c>
      <c r="G32" s="24">
        <f>469.2*2992.79</f>
        <v>1404217.068</v>
      </c>
      <c r="H32" s="24">
        <v>0</v>
      </c>
      <c r="I32" s="24">
        <f>469.2*2947.37</f>
        <v>1382906.004</v>
      </c>
      <c r="J32" s="20"/>
      <c r="K32" s="20"/>
      <c r="L32" s="20"/>
      <c r="M32" s="24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5">
      <c r="A33" s="34">
        <v>6</v>
      </c>
      <c r="B33" s="35" t="s">
        <v>158</v>
      </c>
      <c r="C33" s="24">
        <v>1043209.44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1043209.44</v>
      </c>
      <c r="U33" s="24"/>
      <c r="V33" s="24"/>
      <c r="W33" s="24"/>
      <c r="X33" s="24"/>
      <c r="Y33" s="24"/>
      <c r="Z33" s="24"/>
      <c r="AA33" s="24"/>
    </row>
    <row r="34" spans="1:27" ht="15">
      <c r="A34" s="34">
        <v>7</v>
      </c>
      <c r="B34" s="35" t="s">
        <v>159</v>
      </c>
      <c r="C34" s="24">
        <f>D34+E34+F34+G34+H34+I34</f>
        <v>6782051.004</v>
      </c>
      <c r="D34" s="24">
        <v>546643.4</v>
      </c>
      <c r="E34" s="24">
        <v>3055045.94</v>
      </c>
      <c r="F34" s="24">
        <v>0</v>
      </c>
      <c r="G34" s="24">
        <f>535.4*2992.79</f>
        <v>1602339.7659999998</v>
      </c>
      <c r="H34" s="16">
        <v>0</v>
      </c>
      <c r="I34" s="24">
        <v>1578021.8979999998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5">
      <c r="A35" s="34">
        <v>8</v>
      </c>
      <c r="B35" s="35" t="s">
        <v>160</v>
      </c>
      <c r="C35" s="24">
        <f>D35+E35+F35+G35+H35+I35</f>
        <v>6163888.716</v>
      </c>
      <c r="D35" s="24">
        <v>496818.60000000003</v>
      </c>
      <c r="E35" s="24">
        <v>2776588.2600000002</v>
      </c>
      <c r="F35" s="24">
        <v>0</v>
      </c>
      <c r="G35" s="24">
        <f>486.6*2992.79</f>
        <v>1456291.614</v>
      </c>
      <c r="H35" s="16">
        <v>0</v>
      </c>
      <c r="I35" s="24">
        <v>1434190.242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5">
      <c r="A36" s="34">
        <v>9</v>
      </c>
      <c r="B36" s="35" t="s">
        <v>168</v>
      </c>
      <c r="C36" s="24">
        <v>1447464.0599999998</v>
      </c>
      <c r="D36" s="20"/>
      <c r="E36" s="20"/>
      <c r="F36" s="20"/>
      <c r="G36" s="20"/>
      <c r="H36" s="16"/>
      <c r="I36" s="20"/>
      <c r="J36" s="20"/>
      <c r="K36" s="20"/>
      <c r="L36" s="20"/>
      <c r="M36" s="24"/>
      <c r="N36" s="24">
        <v>1447464.0599999998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15">
      <c r="A37" s="34">
        <v>10</v>
      </c>
      <c r="B37" s="35" t="s">
        <v>169</v>
      </c>
      <c r="C37" s="24">
        <f>D37+E37+F37+G37+H37+I37</f>
        <v>8013317.699999999</v>
      </c>
      <c r="D37" s="24">
        <v>602185.7999999999</v>
      </c>
      <c r="E37" s="24">
        <v>3365457.78</v>
      </c>
      <c r="F37" s="24">
        <v>542167.752</v>
      </c>
      <c r="G37" s="24">
        <f>589.8*2992.79</f>
        <v>1765147.542</v>
      </c>
      <c r="H37" s="16">
        <v>0</v>
      </c>
      <c r="I37" s="24">
        <v>1738358.826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5">
      <c r="A38" s="34">
        <v>11</v>
      </c>
      <c r="B38" s="35" t="s">
        <v>162</v>
      </c>
      <c r="C38" s="24">
        <f>W38</f>
        <v>2777783.148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f>5671.26*489.8</f>
        <v>2777783.148</v>
      </c>
      <c r="X38" s="24"/>
      <c r="Y38" s="24"/>
      <c r="Z38" s="24"/>
      <c r="AA38" s="24"/>
    </row>
    <row r="39" spans="1:27" ht="15">
      <c r="A39" s="34">
        <v>12</v>
      </c>
      <c r="B39" s="35" t="s">
        <v>170</v>
      </c>
      <c r="C39" s="24">
        <f>N39</f>
        <v>1554900.0569999998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>
        <v>1554900.0569999998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5">
      <c r="A40" s="34">
        <v>13</v>
      </c>
      <c r="B40" s="35" t="s">
        <v>171</v>
      </c>
      <c r="C40" s="24">
        <v>3249152.2439999995</v>
      </c>
      <c r="D40" s="20"/>
      <c r="E40" s="20"/>
      <c r="F40" s="20"/>
      <c r="G40" s="20"/>
      <c r="H40" s="20"/>
      <c r="I40" s="20"/>
      <c r="J40" s="20"/>
      <c r="K40" s="20"/>
      <c r="L40" s="20"/>
      <c r="M40" s="24"/>
      <c r="N40" s="24">
        <v>3249152.2439999995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15">
      <c r="A41" s="34">
        <v>14</v>
      </c>
      <c r="B41" s="35" t="s">
        <v>172</v>
      </c>
      <c r="C41" s="24">
        <v>4067733.6269999994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>
        <v>4067733.6269999994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5">
      <c r="A42" s="34">
        <v>15</v>
      </c>
      <c r="B42" s="35" t="s">
        <v>173</v>
      </c>
      <c r="C42" s="24">
        <v>3066820.456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>
        <v>3066820.456</v>
      </c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5">
      <c r="A43" s="34">
        <v>16</v>
      </c>
      <c r="B43" s="35" t="s">
        <v>174</v>
      </c>
      <c r="C43" s="24">
        <v>1469940.21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>
        <v>1469940.21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5">
      <c r="A44" s="34">
        <v>17</v>
      </c>
      <c r="B44" s="35" t="s">
        <v>163</v>
      </c>
      <c r="C44" s="24">
        <v>1039474.7999999999</v>
      </c>
      <c r="D44" s="20"/>
      <c r="E44" s="20"/>
      <c r="F44" s="20"/>
      <c r="G44" s="20"/>
      <c r="H44" s="20"/>
      <c r="I44" s="20"/>
      <c r="J44" s="20"/>
      <c r="K44" s="20"/>
      <c r="L44" s="20"/>
      <c r="M44" s="24"/>
      <c r="N44" s="20"/>
      <c r="O44" s="20"/>
      <c r="P44" s="20"/>
      <c r="Q44" s="20"/>
      <c r="R44" s="20"/>
      <c r="S44" s="24"/>
      <c r="T44" s="24">
        <v>1039474.7999999999</v>
      </c>
      <c r="U44" s="20"/>
      <c r="V44" s="20"/>
      <c r="W44" s="20"/>
      <c r="X44" s="20"/>
      <c r="Y44" s="20"/>
      <c r="Z44" s="20"/>
      <c r="AA44" s="20"/>
    </row>
    <row r="45" spans="1:27" ht="15">
      <c r="A45" s="36"/>
      <c r="B45" s="76" t="s">
        <v>165</v>
      </c>
      <c r="C45" s="39">
        <f>D45+E45+F45+G45+H45+I45+N45+R45+T45+W45</f>
        <v>76577279.68800001</v>
      </c>
      <c r="D45" s="40">
        <v>3748193.1</v>
      </c>
      <c r="E45" s="40">
        <v>20947663.71</v>
      </c>
      <c r="F45" s="39">
        <f>F29+F37</f>
        <v>1420685.42</v>
      </c>
      <c r="G45" s="39">
        <f>G29+G31+G32+G34+G35+G37</f>
        <v>10986831.368999999</v>
      </c>
      <c r="H45" s="40">
        <f>0</f>
        <v>0</v>
      </c>
      <c r="I45" s="39">
        <f>I29+I31+I32+I34+I35+I37</f>
        <v>10820090.007</v>
      </c>
      <c r="J45" s="40">
        <v>0</v>
      </c>
      <c r="K45" s="40">
        <v>0</v>
      </c>
      <c r="L45" s="40">
        <v>0</v>
      </c>
      <c r="M45" s="39">
        <v>0</v>
      </c>
      <c r="N45" s="39">
        <f>N36+N39+N40+N41+N43</f>
        <v>11789190.197999999</v>
      </c>
      <c r="O45" s="40">
        <v>0</v>
      </c>
      <c r="P45" s="40">
        <v>0</v>
      </c>
      <c r="Q45" s="39">
        <v>0</v>
      </c>
      <c r="R45" s="39">
        <f>R28+R30+R42</f>
        <v>12004158.496</v>
      </c>
      <c r="S45" s="40">
        <v>0</v>
      </c>
      <c r="T45" s="39">
        <f>T33+T44</f>
        <v>2082684.2399999998</v>
      </c>
      <c r="U45" s="40">
        <v>0</v>
      </c>
      <c r="V45" s="40">
        <v>0</v>
      </c>
      <c r="W45" s="39">
        <f>W38</f>
        <v>2777783.148</v>
      </c>
      <c r="X45" s="40">
        <v>0</v>
      </c>
      <c r="Y45" s="40">
        <v>0</v>
      </c>
      <c r="Z45" s="40">
        <v>0</v>
      </c>
      <c r="AA45" s="40">
        <v>0</v>
      </c>
    </row>
    <row r="46" spans="1:27" ht="15">
      <c r="A46" s="89" t="s">
        <v>28</v>
      </c>
      <c r="B46" s="90"/>
      <c r="C46" s="39">
        <f>SUM(C47:C73)</f>
        <v>131296308.639</v>
      </c>
      <c r="D46" s="39">
        <f>SUM(D47:D73)</f>
        <v>3421881.4999999995</v>
      </c>
      <c r="E46" s="39">
        <f>SUM(E47:E73)</f>
        <v>19123994.150000002</v>
      </c>
      <c r="F46" s="39">
        <f>SUM(F47:F73)</f>
        <v>1391177.816</v>
      </c>
      <c r="G46" s="39">
        <f>SUM(G47:G73)</f>
        <v>10030335.685000002</v>
      </c>
      <c r="H46" s="16">
        <v>0</v>
      </c>
      <c r="I46" s="39">
        <f>SUM(I47:I73)</f>
        <v>9878110.554999998</v>
      </c>
      <c r="J46" s="39">
        <v>0</v>
      </c>
      <c r="K46" s="40"/>
      <c r="L46" s="40"/>
      <c r="M46" s="41">
        <v>0</v>
      </c>
      <c r="N46" s="39">
        <f>SUM(N47:N73)</f>
        <v>14450815.881</v>
      </c>
      <c r="O46" s="40">
        <v>0</v>
      </c>
      <c r="P46" s="39">
        <f>SUM(P51:P73)</f>
        <v>1119890.5250000001</v>
      </c>
      <c r="Q46" s="41">
        <v>0</v>
      </c>
      <c r="R46" s="39">
        <f>SUM(R47:R73)</f>
        <v>65703681.563</v>
      </c>
      <c r="S46" s="41">
        <v>0</v>
      </c>
      <c r="T46" s="39">
        <f>SUM(T51:T73)</f>
        <v>2085174</v>
      </c>
      <c r="U46" s="40"/>
      <c r="V46" s="40"/>
      <c r="W46" s="39">
        <f>W63+W72</f>
        <v>4091246.9639999997</v>
      </c>
      <c r="X46" s="20"/>
      <c r="Y46" s="20"/>
      <c r="Z46" s="20"/>
      <c r="AA46" s="20"/>
    </row>
    <row r="47" spans="1:27" ht="15">
      <c r="A47" s="34">
        <v>1</v>
      </c>
      <c r="B47" s="35" t="s">
        <v>166</v>
      </c>
      <c r="C47" s="24">
        <f>D47+E47+F47+G47+H47+I47</f>
        <v>8172279.75</v>
      </c>
      <c r="D47" s="24">
        <v>614131.5</v>
      </c>
      <c r="E47" s="24">
        <v>3432219.1500000004</v>
      </c>
      <c r="F47" s="24">
        <v>552922.86</v>
      </c>
      <c r="G47" s="24">
        <f>601.5*2992.79</f>
        <v>1800163.185</v>
      </c>
      <c r="H47" s="16">
        <v>0</v>
      </c>
      <c r="I47" s="24">
        <v>1772843.055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15">
      <c r="A48" s="34">
        <v>2</v>
      </c>
      <c r="B48" s="35" t="s">
        <v>152</v>
      </c>
      <c r="C48" s="24">
        <f>D48+E48+F48+G48+H48+I48</f>
        <v>12389529.35</v>
      </c>
      <c r="D48" s="24">
        <v>931049.9</v>
      </c>
      <c r="E48" s="24">
        <v>5203392.59</v>
      </c>
      <c r="F48" s="24">
        <v>838254.956</v>
      </c>
      <c r="G48" s="24">
        <f>911.9*2992.79</f>
        <v>2729125.201</v>
      </c>
      <c r="H48" s="16">
        <v>0</v>
      </c>
      <c r="I48" s="24">
        <v>2687706.7029999997</v>
      </c>
      <c r="J48" s="20"/>
      <c r="K48" s="20"/>
      <c r="L48" s="20"/>
      <c r="M48" s="2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ht="15">
      <c r="A49" s="34">
        <v>3</v>
      </c>
      <c r="B49" s="35" t="s">
        <v>156</v>
      </c>
      <c r="C49" s="24">
        <f>D49+E49+F49+G49+H49+I49</f>
        <v>8592202.458</v>
      </c>
      <c r="D49" s="24">
        <v>692544.2999999999</v>
      </c>
      <c r="E49" s="24">
        <v>3870447.63</v>
      </c>
      <c r="F49" s="24">
        <v>0</v>
      </c>
      <c r="G49" s="24">
        <f>678.3*2992.79</f>
        <v>2030009.457</v>
      </c>
      <c r="H49" s="16">
        <v>0</v>
      </c>
      <c r="I49" s="24">
        <v>1999201.0709999998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15">
      <c r="A50" s="34">
        <v>4</v>
      </c>
      <c r="B50" s="35" t="s">
        <v>162</v>
      </c>
      <c r="C50" s="24">
        <f>D50+E50+F50+G50+H50+I50</f>
        <v>6204423.948000001</v>
      </c>
      <c r="D50" s="24">
        <v>500085.8</v>
      </c>
      <c r="E50" s="24">
        <v>2794847.7800000003</v>
      </c>
      <c r="F50" s="24">
        <v>0</v>
      </c>
      <c r="G50" s="24">
        <f>489.8*2992.79</f>
        <v>1465868.5420000001</v>
      </c>
      <c r="H50" s="16">
        <v>0</v>
      </c>
      <c r="I50" s="24">
        <v>1443621.826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5">
      <c r="A51" s="34">
        <v>5</v>
      </c>
      <c r="B51" s="35" t="s">
        <v>175</v>
      </c>
      <c r="C51" s="24">
        <f>D51+E51+F51+G51+H51+I51+N51+P51+R51+T51</f>
        <v>8101758.427999999</v>
      </c>
      <c r="D51" s="24">
        <f>330.8*1021</f>
        <v>337746.8</v>
      </c>
      <c r="E51" s="24">
        <v>1887577.8800000001</v>
      </c>
      <c r="F51" s="24">
        <v>0</v>
      </c>
      <c r="G51" s="24">
        <f>330.8*2992.79</f>
        <v>990014.932</v>
      </c>
      <c r="H51" s="16">
        <v>0</v>
      </c>
      <c r="I51" s="24">
        <v>974989.996</v>
      </c>
      <c r="J51" s="24"/>
      <c r="K51" s="24"/>
      <c r="L51" s="24"/>
      <c r="M51" s="24"/>
      <c r="N51" s="24">
        <v>1487022.0839999998</v>
      </c>
      <c r="O51" s="24"/>
      <c r="P51" s="24">
        <v>0</v>
      </c>
      <c r="Q51" s="24"/>
      <c r="R51" s="24">
        <v>1394890.976</v>
      </c>
      <c r="S51" s="24"/>
      <c r="T51" s="24">
        <v>1029515.76</v>
      </c>
      <c r="U51" s="24"/>
      <c r="V51" s="24"/>
      <c r="W51" s="24"/>
      <c r="X51" s="24"/>
      <c r="Y51" s="24"/>
      <c r="Z51" s="24"/>
      <c r="AA51" s="24"/>
    </row>
    <row r="52" spans="1:27" ht="15">
      <c r="A52" s="34">
        <v>6</v>
      </c>
      <c r="B52" s="35" t="s">
        <v>176</v>
      </c>
      <c r="C52" s="24">
        <f>D52+E52+F52+G52+H52+T52+I52</f>
        <v>5352392.832</v>
      </c>
      <c r="D52" s="24">
        <v>346323.2</v>
      </c>
      <c r="E52" s="24">
        <v>1935509.12</v>
      </c>
      <c r="F52" s="24">
        <v>0</v>
      </c>
      <c r="G52" s="24">
        <f>339.2*2992.79</f>
        <v>1015154.3679999999</v>
      </c>
      <c r="H52" s="16">
        <v>0</v>
      </c>
      <c r="I52" s="24">
        <v>999747.904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>
        <v>1055658.24</v>
      </c>
      <c r="U52" s="20"/>
      <c r="V52" s="20"/>
      <c r="W52" s="20"/>
      <c r="X52" s="20"/>
      <c r="Y52" s="20"/>
      <c r="Z52" s="20"/>
      <c r="AA52" s="20"/>
    </row>
    <row r="53" spans="1:27" ht="15">
      <c r="A53" s="34">
        <v>7</v>
      </c>
      <c r="B53" s="35" t="s">
        <v>177</v>
      </c>
      <c r="C53" s="24">
        <v>3976030.9349999996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>
        <v>3976030.9349999996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5">
      <c r="A54" s="34">
        <v>8</v>
      </c>
      <c r="B54" s="35" t="s">
        <v>178</v>
      </c>
      <c r="C54" s="24">
        <f>P54+R54</f>
        <v>4237153.616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>
        <v>1119890.5250000001</v>
      </c>
      <c r="Q54" s="24"/>
      <c r="R54" s="24">
        <v>3117263.0910000005</v>
      </c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5">
      <c r="A55" s="34">
        <v>9</v>
      </c>
      <c r="B55" s="35" t="s">
        <v>179</v>
      </c>
      <c r="C55" s="24">
        <v>6195477.8100000005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>
        <v>6195477.8100000005</v>
      </c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5">
      <c r="A56" s="34">
        <v>10</v>
      </c>
      <c r="B56" s="35" t="s">
        <v>180</v>
      </c>
      <c r="C56" s="24">
        <v>4648090.456</v>
      </c>
      <c r="D56" s="20"/>
      <c r="E56" s="20"/>
      <c r="F56" s="20"/>
      <c r="G56" s="20"/>
      <c r="H56" s="20"/>
      <c r="I56" s="20"/>
      <c r="J56" s="20"/>
      <c r="K56" s="20"/>
      <c r="L56" s="20"/>
      <c r="M56" s="24"/>
      <c r="N56" s="20"/>
      <c r="O56" s="20"/>
      <c r="P56" s="20"/>
      <c r="Q56" s="24"/>
      <c r="R56" s="24">
        <v>4648090.456</v>
      </c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5">
      <c r="A57" s="34">
        <v>11</v>
      </c>
      <c r="B57" s="35" t="s">
        <v>181</v>
      </c>
      <c r="C57" s="24">
        <v>7663045.256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>
        <v>7663045.256</v>
      </c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15">
      <c r="A58" s="34">
        <v>12</v>
      </c>
      <c r="B58" s="35" t="s">
        <v>182</v>
      </c>
      <c r="C58" s="24">
        <v>7671478.696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>
        <v>7671478.696</v>
      </c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5">
      <c r="A59" s="34">
        <v>13</v>
      </c>
      <c r="B59" s="35" t="s">
        <v>183</v>
      </c>
      <c r="C59" s="24">
        <v>7738524.544000001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>
        <v>7738524.544000001</v>
      </c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15">
      <c r="A60" s="34">
        <v>14</v>
      </c>
      <c r="B60" s="35" t="s">
        <v>184</v>
      </c>
      <c r="C60" s="24">
        <v>1482526.8539999998</v>
      </c>
      <c r="D60" s="20"/>
      <c r="E60" s="20"/>
      <c r="F60" s="20"/>
      <c r="G60" s="20"/>
      <c r="H60" s="20"/>
      <c r="I60" s="20"/>
      <c r="J60" s="20"/>
      <c r="K60" s="20"/>
      <c r="L60" s="20"/>
      <c r="M60" s="24"/>
      <c r="N60" s="24">
        <v>1482526.8539999998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 ht="15">
      <c r="A61" s="34">
        <v>15</v>
      </c>
      <c r="B61" s="35" t="s">
        <v>185</v>
      </c>
      <c r="C61" s="24">
        <v>1492865.883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>
        <v>1492865.883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ht="15">
      <c r="A62" s="34">
        <v>16</v>
      </c>
      <c r="B62" s="35" t="s">
        <v>186</v>
      </c>
      <c r="C62" s="24">
        <v>1509498.234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>
        <v>1509498.234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ht="15">
      <c r="A63" s="34">
        <v>17</v>
      </c>
      <c r="B63" s="35" t="s">
        <v>163</v>
      </c>
      <c r="C63" s="24">
        <f>W63</f>
        <v>1894200.84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>
        <f>334*5671.26</f>
        <v>1894200.84</v>
      </c>
      <c r="X63" s="24"/>
      <c r="Y63" s="24"/>
      <c r="Z63" s="24"/>
      <c r="AA63" s="24"/>
    </row>
    <row r="64" spans="1:27" ht="25.5">
      <c r="A64" s="34">
        <v>18</v>
      </c>
      <c r="B64" s="35" t="s">
        <v>187</v>
      </c>
      <c r="C64" s="24">
        <v>4657367.24</v>
      </c>
      <c r="D64" s="20"/>
      <c r="E64" s="20"/>
      <c r="F64" s="20"/>
      <c r="G64" s="20"/>
      <c r="H64" s="20"/>
      <c r="I64" s="20"/>
      <c r="J64" s="20"/>
      <c r="K64" s="20"/>
      <c r="L64" s="20"/>
      <c r="M64" s="24"/>
      <c r="N64" s="20"/>
      <c r="O64" s="20"/>
      <c r="P64" s="20"/>
      <c r="Q64" s="24"/>
      <c r="R64" s="24">
        <v>4657367.24</v>
      </c>
      <c r="S64" s="20"/>
      <c r="T64" s="20"/>
      <c r="U64" s="20"/>
      <c r="V64" s="20"/>
      <c r="W64" s="20"/>
      <c r="X64" s="20"/>
      <c r="Y64" s="20"/>
      <c r="Z64" s="20"/>
      <c r="AA64" s="20"/>
    </row>
    <row r="65" spans="1:27" ht="25.5">
      <c r="A65" s="34">
        <v>19</v>
      </c>
      <c r="B65" s="35" t="s">
        <v>188</v>
      </c>
      <c r="C65" s="24">
        <v>4631645.248000001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>
        <v>4631645.248000001</v>
      </c>
      <c r="S65" s="24"/>
      <c r="T65" s="24"/>
      <c r="U65" s="24"/>
      <c r="V65" s="24"/>
      <c r="W65" s="24"/>
      <c r="X65" s="24"/>
      <c r="Y65" s="24"/>
      <c r="Z65" s="24"/>
      <c r="AA65" s="24"/>
    </row>
    <row r="66" spans="1:27" ht="15">
      <c r="A66" s="34">
        <v>20</v>
      </c>
      <c r="B66" s="35" t="s">
        <v>189</v>
      </c>
      <c r="C66" s="24">
        <v>2562401.502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>
        <v>2562401.502</v>
      </c>
      <c r="S66" s="24"/>
      <c r="T66" s="24"/>
      <c r="U66" s="24"/>
      <c r="V66" s="24"/>
      <c r="W66" s="24"/>
      <c r="X66" s="24"/>
      <c r="Y66" s="24"/>
      <c r="Z66" s="24"/>
      <c r="AA66" s="24"/>
    </row>
    <row r="67" spans="1:27" ht="15">
      <c r="A67" s="34">
        <v>21</v>
      </c>
      <c r="B67" s="35" t="s">
        <v>190</v>
      </c>
      <c r="C67" s="24">
        <v>4384967.1280000005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>
        <v>4384967.1280000005</v>
      </c>
      <c r="S67" s="24"/>
      <c r="T67" s="24"/>
      <c r="U67" s="24"/>
      <c r="V67" s="24"/>
      <c r="W67" s="24"/>
      <c r="X67" s="24"/>
      <c r="Y67" s="24"/>
      <c r="Z67" s="24"/>
      <c r="AA67" s="24"/>
    </row>
    <row r="68" spans="1:27" ht="15">
      <c r="A68" s="34">
        <v>22</v>
      </c>
      <c r="B68" s="35" t="s">
        <v>191</v>
      </c>
      <c r="C68" s="24">
        <v>4326354.720000001</v>
      </c>
      <c r="D68" s="20"/>
      <c r="E68" s="20"/>
      <c r="F68" s="20"/>
      <c r="G68" s="20"/>
      <c r="H68" s="20"/>
      <c r="I68" s="20"/>
      <c r="J68" s="20"/>
      <c r="K68" s="20"/>
      <c r="L68" s="20"/>
      <c r="M68" s="24"/>
      <c r="N68" s="20"/>
      <c r="O68" s="20"/>
      <c r="P68" s="20"/>
      <c r="Q68" s="24"/>
      <c r="R68" s="24">
        <v>4326354.720000001</v>
      </c>
      <c r="S68" s="20"/>
      <c r="T68" s="20"/>
      <c r="U68" s="20"/>
      <c r="V68" s="20"/>
      <c r="W68" s="20"/>
      <c r="X68" s="20"/>
      <c r="Y68" s="20"/>
      <c r="Z68" s="20"/>
      <c r="AA68" s="20"/>
    </row>
    <row r="69" spans="1:27" ht="15">
      <c r="A69" s="34">
        <v>23</v>
      </c>
      <c r="B69" s="35" t="s">
        <v>192</v>
      </c>
      <c r="C69" s="24">
        <v>1498709.6819999998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>
        <v>1498709.6819999998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:27" ht="15">
      <c r="A70" s="34">
        <v>24</v>
      </c>
      <c r="B70" s="35" t="s">
        <v>193</v>
      </c>
      <c r="C70" s="24">
        <v>1500507.774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>
        <v>1500507.774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ht="15">
      <c r="A71" s="34">
        <v>25</v>
      </c>
      <c r="B71" s="35" t="s">
        <v>194</v>
      </c>
      <c r="C71" s="24">
        <v>1503654.4349999998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>
        <v>1503654.4349999998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ht="15">
      <c r="A72" s="34">
        <v>26</v>
      </c>
      <c r="B72" s="35" t="s">
        <v>164</v>
      </c>
      <c r="C72" s="24">
        <f>W72</f>
        <v>2197046.124</v>
      </c>
      <c r="D72" s="20"/>
      <c r="E72" s="20"/>
      <c r="F72" s="20"/>
      <c r="G72" s="20"/>
      <c r="H72" s="20"/>
      <c r="I72" s="20"/>
      <c r="J72" s="20"/>
      <c r="K72" s="20"/>
      <c r="L72" s="20"/>
      <c r="M72" s="24"/>
      <c r="N72" s="20"/>
      <c r="O72" s="20"/>
      <c r="P72" s="20"/>
      <c r="Q72" s="20"/>
      <c r="R72" s="20"/>
      <c r="S72" s="20"/>
      <c r="T72" s="20"/>
      <c r="U72" s="20"/>
      <c r="V72" s="20"/>
      <c r="W72" s="24">
        <f>5671.26*387.4</f>
        <v>2197046.124</v>
      </c>
      <c r="X72" s="20"/>
      <c r="Y72" s="20"/>
      <c r="Z72" s="20"/>
      <c r="AA72" s="20"/>
    </row>
    <row r="73" spans="1:27" ht="15">
      <c r="A73" s="34">
        <v>27</v>
      </c>
      <c r="B73" s="35" t="s">
        <v>195</v>
      </c>
      <c r="C73" s="24">
        <v>6712174.896000001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>
        <v>6712174.896000001</v>
      </c>
      <c r="S73" s="24"/>
      <c r="T73" s="24"/>
      <c r="U73" s="24"/>
      <c r="V73" s="24"/>
      <c r="W73" s="24"/>
      <c r="X73" s="24"/>
      <c r="Y73" s="24"/>
      <c r="Z73" s="24"/>
      <c r="AA73" s="24"/>
    </row>
    <row r="74" spans="1:29" ht="15">
      <c r="A74" s="77"/>
      <c r="B74" s="78" t="s">
        <v>165</v>
      </c>
      <c r="C74" s="79">
        <f>D74+E74+F74+G74+H74+I74+N74+P74+R74+T74+W74</f>
        <v>131296308.63900001</v>
      </c>
      <c r="D74" s="79">
        <f>D47+D48+D49+D50+D51+D52</f>
        <v>3421881.4999999995</v>
      </c>
      <c r="E74" s="78">
        <v>19123994.150000002</v>
      </c>
      <c r="F74" s="79">
        <f>F47+F48</f>
        <v>1391177.816</v>
      </c>
      <c r="G74" s="79">
        <f>G47+G48+G49+G50+G51+G52</f>
        <v>10030335.685000002</v>
      </c>
      <c r="H74" s="82">
        <v>0</v>
      </c>
      <c r="I74" s="78">
        <v>9878110.554999998</v>
      </c>
      <c r="J74" s="78">
        <v>0</v>
      </c>
      <c r="K74" s="78">
        <v>0</v>
      </c>
      <c r="L74" s="78">
        <v>0</v>
      </c>
      <c r="M74" s="79">
        <v>0</v>
      </c>
      <c r="N74" s="78">
        <v>14450815.881</v>
      </c>
      <c r="O74" s="78">
        <v>0</v>
      </c>
      <c r="P74" s="79">
        <f>P54</f>
        <v>1119890.5250000001</v>
      </c>
      <c r="Q74" s="79">
        <v>0</v>
      </c>
      <c r="R74" s="79">
        <v>65703681.563</v>
      </c>
      <c r="S74" s="78">
        <v>0</v>
      </c>
      <c r="T74" s="78">
        <v>2085174</v>
      </c>
      <c r="U74" s="78">
        <v>0</v>
      </c>
      <c r="V74" s="78">
        <v>0</v>
      </c>
      <c r="W74" s="79">
        <f>W72+W63</f>
        <v>4091246.9639999997</v>
      </c>
      <c r="X74" s="78">
        <v>0</v>
      </c>
      <c r="Y74" s="78">
        <v>0</v>
      </c>
      <c r="Z74" s="78">
        <v>0</v>
      </c>
      <c r="AA74" s="78">
        <v>0</v>
      </c>
      <c r="AB74" s="11"/>
      <c r="AC74" s="11"/>
    </row>
    <row r="75" spans="3:29" ht="15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1"/>
      <c r="AC75" s="11"/>
    </row>
    <row r="76" spans="3:29" ht="15.7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1"/>
      <c r="AC76" s="11"/>
    </row>
    <row r="77" spans="3:29" ht="15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1"/>
      <c r="AC77" s="11"/>
    </row>
    <row r="78" spans="3:29" ht="15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1"/>
      <c r="AC78" s="11"/>
    </row>
    <row r="79" spans="3:29" ht="15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1"/>
      <c r="AC79" s="11"/>
    </row>
    <row r="80" spans="3:29" ht="15.7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1"/>
      <c r="AC80" s="11"/>
    </row>
    <row r="81" spans="3:29" ht="15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1"/>
      <c r="AC81" s="11"/>
    </row>
    <row r="82" spans="3:29" ht="15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1"/>
      <c r="AC82" s="11"/>
    </row>
    <row r="83" spans="3:29" ht="15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1"/>
      <c r="AC83" s="11"/>
    </row>
    <row r="84" spans="3:29" ht="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</sheetData>
  <sheetProtection/>
  <mergeCells count="25">
    <mergeCell ref="A10:B10"/>
    <mergeCell ref="S6:T7"/>
    <mergeCell ref="A5:A8"/>
    <mergeCell ref="B5:B8"/>
    <mergeCell ref="M6:N7"/>
    <mergeCell ref="O6:P7"/>
    <mergeCell ref="A27:B27"/>
    <mergeCell ref="A46:B46"/>
    <mergeCell ref="Z3:AA3"/>
    <mergeCell ref="Y6:Y7"/>
    <mergeCell ref="Z6:Z7"/>
    <mergeCell ref="U5:AA5"/>
    <mergeCell ref="AA6:AA7"/>
    <mergeCell ref="X6:X7"/>
    <mergeCell ref="W6:W7"/>
    <mergeCell ref="A12:B12"/>
    <mergeCell ref="V6:V7"/>
    <mergeCell ref="U6:U7"/>
    <mergeCell ref="C5:C7"/>
    <mergeCell ref="D2:R3"/>
    <mergeCell ref="D5:T5"/>
    <mergeCell ref="D6:I6"/>
    <mergeCell ref="K6:L7"/>
    <mergeCell ref="Q6:R7"/>
    <mergeCell ref="J6:J7"/>
  </mergeCells>
  <printOptions/>
  <pageMargins left="0.7086614173228347" right="0.3937007874015748" top="0.7480314960629921" bottom="0.7480314960629921" header="0.31496062992125984" footer="0.31496062992125984"/>
  <pageSetup fitToHeight="2" fitToWidth="1" horizontalDpi="600" verticalDpi="600" orientation="landscape" paperSize="9" scale="43" r:id="rId1"/>
  <ignoredErrors>
    <ignoredError sqref="D27:E27 N27 R27 T27 W27 T46 D12:E12 G12 P46 R46 E46 I46 N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="80" zoomScaleNormal="80" zoomScalePageLayoutView="0" workbookViewId="0" topLeftCell="A1">
      <selection activeCell="Q15" sqref="Q15"/>
    </sheetView>
  </sheetViews>
  <sheetFormatPr defaultColWidth="9.140625" defaultRowHeight="15"/>
  <cols>
    <col min="1" max="1" width="29.7109375" style="0" customWidth="1"/>
    <col min="2" max="2" width="10.140625" style="0" customWidth="1"/>
    <col min="3" max="3" width="12.57421875" style="0" customWidth="1"/>
    <col min="4" max="4" width="5.8515625" style="0" customWidth="1"/>
    <col min="5" max="5" width="6.421875" style="0" customWidth="1"/>
    <col min="6" max="6" width="6.7109375" style="0" customWidth="1"/>
    <col min="7" max="7" width="7.28125" style="0" customWidth="1"/>
    <col min="8" max="8" width="7.140625" style="0" customWidth="1"/>
    <col min="9" max="9" width="6.57421875" style="0" customWidth="1"/>
    <col min="10" max="10" width="7.28125" style="0" customWidth="1"/>
    <col min="11" max="11" width="7.7109375" style="0" customWidth="1"/>
    <col min="12" max="12" width="14.421875" style="0" customWidth="1"/>
    <col min="13" max="13" width="16.00390625" style="0" customWidth="1"/>
  </cols>
  <sheetData>
    <row r="2" spans="1:13" ht="15.75">
      <c r="A2" s="117" t="s">
        <v>200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4" ht="20.25" customHeight="1">
      <c r="A3" s="138" t="s">
        <v>201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0" t="s">
        <v>60</v>
      </c>
      <c r="N3" s="27"/>
    </row>
    <row r="4" spans="1:14" ht="20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0"/>
      <c r="N4" s="27"/>
    </row>
    <row r="5" spans="1:13" ht="15.75">
      <c r="A5" s="119" t="s">
        <v>61</v>
      </c>
      <c r="B5" s="119" t="s">
        <v>62</v>
      </c>
      <c r="C5" s="120" t="s">
        <v>8</v>
      </c>
      <c r="D5" s="120" t="s">
        <v>63</v>
      </c>
      <c r="E5" s="120"/>
      <c r="F5" s="120"/>
      <c r="G5" s="120"/>
      <c r="H5" s="120"/>
      <c r="I5" s="118" t="s">
        <v>9</v>
      </c>
      <c r="J5" s="118"/>
      <c r="K5" s="118"/>
      <c r="L5" s="118"/>
      <c r="M5" s="118"/>
    </row>
    <row r="6" spans="1:13" ht="31.5">
      <c r="A6" s="119"/>
      <c r="B6" s="119"/>
      <c r="C6" s="120"/>
      <c r="D6" s="28" t="s">
        <v>64</v>
      </c>
      <c r="E6" s="28" t="s">
        <v>65</v>
      </c>
      <c r="F6" s="28" t="s">
        <v>66</v>
      </c>
      <c r="G6" s="28" t="s">
        <v>67</v>
      </c>
      <c r="H6" s="28" t="s">
        <v>68</v>
      </c>
      <c r="I6" s="29" t="s">
        <v>64</v>
      </c>
      <c r="J6" s="29" t="s">
        <v>65</v>
      </c>
      <c r="K6" s="29" t="s">
        <v>66</v>
      </c>
      <c r="L6" s="30" t="s">
        <v>67</v>
      </c>
      <c r="M6" s="30" t="s">
        <v>68</v>
      </c>
    </row>
    <row r="7" spans="1:13" ht="15.75">
      <c r="A7" s="119"/>
      <c r="B7" s="31" t="s">
        <v>69</v>
      </c>
      <c r="C7" s="32" t="s">
        <v>22</v>
      </c>
      <c r="D7" s="32" t="s">
        <v>55</v>
      </c>
      <c r="E7" s="32" t="s">
        <v>55</v>
      </c>
      <c r="F7" s="32" t="s">
        <v>55</v>
      </c>
      <c r="G7" s="32" t="s">
        <v>55</v>
      </c>
      <c r="H7" s="32" t="s">
        <v>55</v>
      </c>
      <c r="I7" s="31" t="s">
        <v>23</v>
      </c>
      <c r="J7" s="31" t="s">
        <v>23</v>
      </c>
      <c r="K7" s="31" t="s">
        <v>23</v>
      </c>
      <c r="L7" s="33" t="s">
        <v>23</v>
      </c>
      <c r="M7" s="33" t="s">
        <v>23</v>
      </c>
    </row>
    <row r="8" spans="1:13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</row>
    <row r="9" spans="1:13" ht="15">
      <c r="A9" s="19" t="s">
        <v>70</v>
      </c>
      <c r="B9" s="20">
        <f>B10+B11+B12</f>
        <v>55755.4</v>
      </c>
      <c r="C9" s="20">
        <f>C10+C11+C12</f>
        <v>2164</v>
      </c>
      <c r="D9" s="20"/>
      <c r="E9" s="20"/>
      <c r="F9" s="20"/>
      <c r="G9" s="20">
        <f>G10+G11+G12</f>
        <v>57</v>
      </c>
      <c r="H9" s="20">
        <f>H10+H11+H12</f>
        <v>57</v>
      </c>
      <c r="I9" s="20"/>
      <c r="J9" s="20"/>
      <c r="K9" s="20"/>
      <c r="L9" s="20">
        <f>L10+L11+L12</f>
        <v>208099346.87</v>
      </c>
      <c r="M9" s="20">
        <f>M10+M11+M12</f>
        <v>208099346.87</v>
      </c>
    </row>
    <row r="10" spans="1:13" ht="30.75" customHeight="1">
      <c r="A10" s="21" t="s">
        <v>100</v>
      </c>
      <c r="B10" s="22">
        <v>8598.9</v>
      </c>
      <c r="C10" s="23">
        <v>341</v>
      </c>
      <c r="D10" s="23"/>
      <c r="E10" s="23"/>
      <c r="F10" s="23"/>
      <c r="G10" s="23">
        <v>13</v>
      </c>
      <c r="H10" s="23">
        <v>13</v>
      </c>
      <c r="I10" s="24"/>
      <c r="J10" s="24"/>
      <c r="K10" s="24"/>
      <c r="L10" s="24">
        <v>225758.54</v>
      </c>
      <c r="M10" s="24">
        <v>225758.54</v>
      </c>
    </row>
    <row r="11" spans="1:13" ht="31.5" customHeight="1">
      <c r="A11" s="21" t="s">
        <v>101</v>
      </c>
      <c r="B11" s="22">
        <v>11914.7</v>
      </c>
      <c r="C11" s="23">
        <v>465</v>
      </c>
      <c r="D11" s="23"/>
      <c r="E11" s="23"/>
      <c r="F11" s="23"/>
      <c r="G11" s="23">
        <v>17</v>
      </c>
      <c r="H11" s="23">
        <v>17</v>
      </c>
      <c r="I11" s="24"/>
      <c r="J11" s="24"/>
      <c r="K11" s="24"/>
      <c r="L11" s="24">
        <v>76577279.69</v>
      </c>
      <c r="M11" s="24">
        <v>76577279.69</v>
      </c>
    </row>
    <row r="12" spans="1:13" ht="37.5" customHeight="1">
      <c r="A12" s="21" t="s">
        <v>102</v>
      </c>
      <c r="B12" s="22">
        <v>35241.8</v>
      </c>
      <c r="C12" s="23">
        <v>1358</v>
      </c>
      <c r="D12" s="23"/>
      <c r="E12" s="23"/>
      <c r="F12" s="23"/>
      <c r="G12" s="23">
        <v>27</v>
      </c>
      <c r="H12" s="23">
        <v>27</v>
      </c>
      <c r="I12" s="24"/>
      <c r="J12" s="24"/>
      <c r="K12" s="24"/>
      <c r="L12" s="24">
        <v>131296308.64</v>
      </c>
      <c r="M12" s="24">
        <v>131296308.64</v>
      </c>
    </row>
  </sheetData>
  <sheetProtection/>
  <mergeCells count="7">
    <mergeCell ref="A2:M2"/>
    <mergeCell ref="A3:L3"/>
    <mergeCell ref="I5:M5"/>
    <mergeCell ref="A5:A7"/>
    <mergeCell ref="B5:B6"/>
    <mergeCell ref="C5:C6"/>
    <mergeCell ref="D5:H5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2017-04-28T10:29:20Z</cp:lastPrinted>
  <dcterms:created xsi:type="dcterms:W3CDTF">2006-09-16T00:00:00Z</dcterms:created>
  <dcterms:modified xsi:type="dcterms:W3CDTF">2018-04-18T09:24:01Z</dcterms:modified>
  <cp:category/>
  <cp:version/>
  <cp:contentType/>
  <cp:contentStatus/>
</cp:coreProperties>
</file>